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_parte2\"/>
    </mc:Choice>
  </mc:AlternateContent>
  <xr:revisionPtr revIDLastSave="0" documentId="13_ncr:1_{E12729A3-EAD1-4F3B-B571-C5C20A75595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AC80" i="1" a="1"/>
  <c r="AC152" i="1" a="1"/>
  <c r="AC224" i="1" a="1"/>
  <c r="AC296" i="1" a="1"/>
  <c r="AC279" i="1" a="1"/>
  <c r="AC69" i="1" a="1"/>
  <c r="AC141" i="1" a="1"/>
  <c r="AC213" i="1" a="1"/>
  <c r="AC297" i="1" a="1"/>
  <c r="AC10" i="1" a="1"/>
  <c r="AC82" i="1" a="1"/>
  <c r="AC154" i="1" a="1"/>
  <c r="AC226" i="1" a="1"/>
  <c r="AC298" i="1" a="1"/>
  <c r="AC11" i="1" a="1"/>
  <c r="AC83" i="1" a="1"/>
  <c r="AC155" i="1" a="1"/>
  <c r="AC227" i="1" a="1"/>
  <c r="AC299" i="1" a="1"/>
  <c r="AC12" i="1" a="1"/>
  <c r="AC84" i="1" a="1"/>
  <c r="AC156" i="1" a="1"/>
  <c r="AC228" i="1" a="1"/>
  <c r="AC300" i="1" a="1"/>
  <c r="AC13" i="1" a="1"/>
  <c r="AC85" i="1" a="1"/>
  <c r="AC157" i="1" a="1"/>
  <c r="AC229" i="1" a="1"/>
  <c r="AC301" i="1" a="1"/>
  <c r="AB8" i="1" a="1"/>
  <c r="AB80" i="1" a="1"/>
  <c r="AB152" i="1" a="1"/>
  <c r="AB224" i="1" a="1"/>
  <c r="AB296" i="1" a="1"/>
  <c r="AB25" i="1" a="1"/>
  <c r="AB15" i="1" a="1"/>
  <c r="AB87" i="1" a="1"/>
  <c r="AB159" i="1" a="1"/>
  <c r="AB231" i="1" a="1"/>
  <c r="AB303" i="1" a="1"/>
  <c r="AB10" i="1" a="1"/>
  <c r="AB82" i="1" a="1"/>
  <c r="AB154" i="1" a="1"/>
  <c r="AB226" i="1" a="1"/>
  <c r="AB298" i="1" a="1"/>
  <c r="AB37" i="1" a="1"/>
  <c r="AB41" i="1" a="1"/>
  <c r="AB113" i="1" a="1"/>
  <c r="AB185" i="1" a="1"/>
  <c r="AB257" i="1" a="1"/>
  <c r="AB329" i="1" a="1"/>
  <c r="AB181" i="1" a="1"/>
  <c r="AB42" i="1" a="1"/>
  <c r="AB114" i="1" a="1"/>
  <c r="AB186" i="1" a="1"/>
  <c r="AB258" i="1" a="1"/>
  <c r="AB330" i="1" a="1"/>
  <c r="AB91" i="1" a="1"/>
  <c r="AB283" i="1" a="1"/>
  <c r="AA8" i="1" a="1"/>
  <c r="AA80" i="1" a="1"/>
  <c r="AA152" i="1" a="1"/>
  <c r="AA224" i="1" a="1"/>
  <c r="AA296" i="1" a="1"/>
  <c r="AA292" i="1" a="1"/>
  <c r="AA69" i="1" a="1"/>
  <c r="AA141" i="1" a="1"/>
  <c r="AA213" i="1" a="1"/>
  <c r="AA285" i="1" a="1"/>
  <c r="AA357" i="1" a="1"/>
  <c r="AA16" i="1" a="1"/>
  <c r="AA88" i="1" a="1"/>
  <c r="AA160" i="1" a="1"/>
  <c r="AA238" i="1" a="1"/>
  <c r="AA348" i="1" a="1"/>
  <c r="AA77" i="1" a="1"/>
  <c r="AA149" i="1" a="1"/>
  <c r="AA221" i="1" a="1"/>
  <c r="AA293" i="1" a="1"/>
  <c r="AA365" i="1" a="1"/>
  <c r="AA12" i="1" a="1"/>
  <c r="AA84" i="1" a="1"/>
  <c r="AA156" i="1" a="1"/>
  <c r="AA246" i="1" a="1"/>
  <c r="AA25" i="1" a="1"/>
  <c r="AA97" i="1" a="1"/>
  <c r="AA169" i="1" a="1"/>
  <c r="AA241" i="1" a="1"/>
  <c r="AA313" i="1" a="1"/>
  <c r="Z8" i="1" a="1"/>
  <c r="Z80" i="1" a="1"/>
  <c r="Z152" i="1" a="1"/>
  <c r="Z224" i="1" a="1"/>
  <c r="Z296" i="1" a="1"/>
  <c r="Z67" i="1" a="1"/>
  <c r="Z33" i="1" a="1"/>
  <c r="Z105" i="1" a="1"/>
  <c r="Z177" i="1" a="1"/>
  <c r="Z249" i="1" a="1"/>
  <c r="Z321" i="1" a="1"/>
  <c r="Z283" i="1" a="1"/>
  <c r="Z40" i="1" a="1"/>
  <c r="Z112" i="1" a="1"/>
  <c r="Z184" i="1" a="1"/>
  <c r="Z256" i="1" a="1"/>
  <c r="Z328" i="1" a="1"/>
  <c r="Z253" i="1" a="1"/>
  <c r="Z47" i="1" a="1"/>
  <c r="Z119" i="1" a="1"/>
  <c r="Z191" i="1" a="1"/>
  <c r="Z263" i="1" a="1"/>
  <c r="Z335" i="1" a="1"/>
  <c r="Z277" i="1" a="1"/>
  <c r="Z48" i="1" a="1"/>
  <c r="Z120" i="1" a="1"/>
  <c r="AC14" i="1" a="1"/>
  <c r="AC20" i="1" a="1"/>
  <c r="AC92" i="1" a="1"/>
  <c r="AC164" i="1" a="1"/>
  <c r="AC236" i="1" a="1"/>
  <c r="AC308" i="1" a="1"/>
  <c r="AC9" i="1" a="1"/>
  <c r="AC81" i="1" a="1"/>
  <c r="AC153" i="1" a="1"/>
  <c r="AC225" i="1" a="1"/>
  <c r="AC309" i="1" a="1"/>
  <c r="AC22" i="1" a="1"/>
  <c r="AC94" i="1" a="1"/>
  <c r="AC166" i="1" a="1"/>
  <c r="AC238" i="1" a="1"/>
  <c r="AC310" i="1" a="1"/>
  <c r="AC23" i="1" a="1"/>
  <c r="AC95" i="1" a="1"/>
  <c r="AC167" i="1" a="1"/>
  <c r="AC239" i="1" a="1"/>
  <c r="AC311" i="1" a="1"/>
  <c r="AC24" i="1" a="1"/>
  <c r="AC96" i="1" a="1"/>
  <c r="AC168" i="1" a="1"/>
  <c r="AC240" i="1" a="1"/>
  <c r="AC312" i="1" a="1"/>
  <c r="AC25" i="1" a="1"/>
  <c r="AC97" i="1" a="1"/>
  <c r="AC169" i="1" a="1"/>
  <c r="AC241" i="1" a="1"/>
  <c r="AC313" i="1" a="1"/>
  <c r="AB20" i="1" a="1"/>
  <c r="AB92" i="1" a="1"/>
  <c r="AB164" i="1" a="1"/>
  <c r="AB236" i="1" a="1"/>
  <c r="AB308" i="1" a="1"/>
  <c r="AB97" i="1" a="1"/>
  <c r="AB27" i="1" a="1"/>
  <c r="AB99" i="1" a="1"/>
  <c r="AB171" i="1" a="1"/>
  <c r="AB243" i="1" a="1"/>
  <c r="AB315" i="1" a="1"/>
  <c r="AB22" i="1" a="1"/>
  <c r="AB94" i="1" a="1"/>
  <c r="AB166" i="1" a="1"/>
  <c r="AB238" i="1" a="1"/>
  <c r="AB310" i="1" a="1"/>
  <c r="AB127" i="1" a="1"/>
  <c r="AB53" i="1" a="1"/>
  <c r="AB125" i="1" a="1"/>
  <c r="AB197" i="1" a="1"/>
  <c r="AB269" i="1" a="1"/>
  <c r="AB341" i="1" a="1"/>
  <c r="AB247" i="1" a="1"/>
  <c r="AB54" i="1" a="1"/>
  <c r="AB126" i="1" a="1"/>
  <c r="AB198" i="1" a="1"/>
  <c r="AB270" i="1" a="1"/>
  <c r="AB342" i="1" a="1"/>
  <c r="AB145" i="1" a="1"/>
  <c r="AB289" i="1" a="1"/>
  <c r="AA20" i="1" a="1"/>
  <c r="AA92" i="1" a="1"/>
  <c r="AA164" i="1" a="1"/>
  <c r="AA236" i="1" a="1"/>
  <c r="AA308" i="1" a="1"/>
  <c r="AA9" i="1" a="1"/>
  <c r="AA81" i="1" a="1"/>
  <c r="AA153" i="1" a="1"/>
  <c r="AA225" i="1" a="1"/>
  <c r="AA297" i="1" a="1"/>
  <c r="AA250" i="1" a="1"/>
  <c r="AA28" i="1" a="1"/>
  <c r="AA100" i="1" a="1"/>
  <c r="AA172" i="1" a="1"/>
  <c r="AA256" i="1" a="1"/>
  <c r="AA17" i="1" a="1"/>
  <c r="AA89" i="1" a="1"/>
  <c r="AA161" i="1" a="1"/>
  <c r="AA233" i="1" a="1"/>
  <c r="AA305" i="1" a="1"/>
  <c r="AA288" i="1" a="1"/>
  <c r="AA24" i="1" a="1"/>
  <c r="AA96" i="1" a="1"/>
  <c r="AA168" i="1" a="1"/>
  <c r="AA258" i="1" a="1"/>
  <c r="AA37" i="1" a="1"/>
  <c r="AA109" i="1" a="1"/>
  <c r="AA181" i="1" a="1"/>
  <c r="AA253" i="1" a="1"/>
  <c r="AA325" i="1" a="1"/>
  <c r="Z20" i="1" a="1"/>
  <c r="Z92" i="1" a="1"/>
  <c r="Z164" i="1" a="1"/>
  <c r="Z236" i="1" a="1"/>
  <c r="Z308" i="1" a="1"/>
  <c r="Z157" i="1" a="1"/>
  <c r="Z45" i="1" a="1"/>
  <c r="Z117" i="1" a="1"/>
  <c r="Z189" i="1" a="1"/>
  <c r="Z261" i="1" a="1"/>
  <c r="Z333" i="1" a="1"/>
  <c r="Z49" i="1" a="1"/>
  <c r="Z52" i="1" a="1"/>
  <c r="Z124" i="1" a="1"/>
  <c r="Z196" i="1" a="1"/>
  <c r="Z268" i="1" a="1"/>
  <c r="Z340" i="1" a="1"/>
  <c r="Z343" i="1" a="1"/>
  <c r="Z59" i="1" a="1"/>
  <c r="Z131" i="1" a="1"/>
  <c r="Z203" i="1" a="1"/>
  <c r="Z275" i="1" a="1"/>
  <c r="Z347" i="1" a="1"/>
  <c r="Z37" i="1" a="1"/>
  <c r="Z60" i="1" a="1"/>
  <c r="Z132" i="1" a="1"/>
  <c r="Z204" i="1" a="1"/>
  <c r="Z276" i="1" a="1"/>
  <c r="Z348" i="1" a="1"/>
  <c r="Z91" i="1" a="1"/>
  <c r="Y20" i="1" a="1"/>
  <c r="Y92" i="1" a="1"/>
  <c r="Y164" i="1" a="1"/>
  <c r="AC26" i="1" a="1"/>
  <c r="AC98" i="1" a="1"/>
  <c r="AC170" i="1" a="1"/>
  <c r="AC242" i="1" a="1"/>
  <c r="AC314" i="1" a="1"/>
  <c r="AC15" i="1" a="1"/>
  <c r="AC87" i="1" a="1"/>
  <c r="AC159" i="1" a="1"/>
  <c r="AC231" i="1" a="1"/>
  <c r="AC315" i="1" a="1"/>
  <c r="AC28" i="1" a="1"/>
  <c r="AC100" i="1" a="1"/>
  <c r="AC172" i="1" a="1"/>
  <c r="AC244" i="1" a="1"/>
  <c r="AC316" i="1" a="1"/>
  <c r="AC29" i="1" a="1"/>
  <c r="AC101" i="1" a="1"/>
  <c r="AC173" i="1" a="1"/>
  <c r="AC245" i="1" a="1"/>
  <c r="AC317" i="1" a="1"/>
  <c r="AC30" i="1" a="1"/>
  <c r="AC102" i="1" a="1"/>
  <c r="AC174" i="1" a="1"/>
  <c r="AC246" i="1" a="1"/>
  <c r="AC318" i="1" a="1"/>
  <c r="AC31" i="1" a="1"/>
  <c r="AC103" i="1" a="1"/>
  <c r="AC175" i="1" a="1"/>
  <c r="AC247" i="1" a="1"/>
  <c r="AC319" i="1" a="1"/>
  <c r="AB26" i="1" a="1"/>
  <c r="AB98" i="1" a="1"/>
  <c r="AB170" i="1" a="1"/>
  <c r="AB242" i="1" a="1"/>
  <c r="AB314" i="1" a="1"/>
  <c r="AB109" i="1" a="1"/>
  <c r="AB33" i="1" a="1"/>
  <c r="AB105" i="1" a="1"/>
  <c r="AB177" i="1" a="1"/>
  <c r="AB249" i="1" a="1"/>
  <c r="AB321" i="1" a="1"/>
  <c r="AB28" i="1" a="1"/>
  <c r="AB100" i="1" a="1"/>
  <c r="AB172" i="1" a="1"/>
  <c r="AB244" i="1" a="1"/>
  <c r="AB316" i="1" a="1"/>
  <c r="AB151" i="1" a="1"/>
  <c r="AB59" i="1" a="1"/>
  <c r="AB131" i="1" a="1"/>
  <c r="AB203" i="1" a="1"/>
  <c r="AB275" i="1" a="1"/>
  <c r="AB347" i="1" a="1"/>
  <c r="AB49" i="1" a="1"/>
  <c r="AB60" i="1" a="1"/>
  <c r="AB132" i="1" a="1"/>
  <c r="AB204" i="1" a="1"/>
  <c r="AB276" i="1" a="1"/>
  <c r="AB348" i="1" a="1"/>
  <c r="AB187" i="1" a="1"/>
  <c r="AB361" i="1" a="1"/>
  <c r="AA26" i="1" a="1"/>
  <c r="AA98" i="1" a="1"/>
  <c r="AA170" i="1" a="1"/>
  <c r="AA242" i="1" a="1"/>
  <c r="AA314" i="1" a="1"/>
  <c r="AA15" i="1" a="1"/>
  <c r="AA87" i="1" a="1"/>
  <c r="AA159" i="1" a="1"/>
  <c r="AA231" i="1" a="1"/>
  <c r="AA303" i="1" a="1"/>
  <c r="AA184" i="1" a="1"/>
  <c r="AA34" i="1" a="1"/>
  <c r="AA106" i="1" a="1"/>
  <c r="AA178" i="1" a="1"/>
  <c r="AA262" i="1" a="1"/>
  <c r="AA23" i="1" a="1"/>
  <c r="AA95" i="1" a="1"/>
  <c r="AA167" i="1" a="1"/>
  <c r="AA239" i="1" a="1"/>
  <c r="AA311" i="1" a="1"/>
  <c r="AA294" i="1" a="1"/>
  <c r="AA30" i="1" a="1"/>
  <c r="AA102" i="1" a="1"/>
  <c r="AA174" i="1" a="1"/>
  <c r="AA264" i="1" a="1"/>
  <c r="AA43" i="1" a="1"/>
  <c r="AA115" i="1" a="1"/>
  <c r="AA187" i="1" a="1"/>
  <c r="AA259" i="1" a="1"/>
  <c r="AA331" i="1" a="1"/>
  <c r="Z26" i="1" a="1"/>
  <c r="Z98" i="1" a="1"/>
  <c r="Z170" i="1" a="1"/>
  <c r="Z242" i="1" a="1"/>
  <c r="Z314" i="1" a="1"/>
  <c r="Z205" i="1" a="1"/>
  <c r="Z51" i="1" a="1"/>
  <c r="Z123" i="1" a="1"/>
  <c r="Z195" i="1" a="1"/>
  <c r="Z267" i="1" a="1"/>
  <c r="Z339" i="1" a="1"/>
  <c r="Z175" i="1" a="1"/>
  <c r="Z58" i="1" a="1"/>
  <c r="Z130" i="1" a="1"/>
  <c r="Z202" i="1" a="1"/>
  <c r="Z274" i="1" a="1"/>
  <c r="Z346" i="1" a="1"/>
  <c r="Z25" i="1" a="1"/>
  <c r="Z65" i="1" a="1"/>
  <c r="Z137" i="1" a="1"/>
  <c r="Z209" i="1" a="1"/>
  <c r="Z281" i="1" a="1"/>
  <c r="Z353" i="1" a="1"/>
  <c r="Z151" i="1" a="1"/>
  <c r="Z66" i="1" a="1"/>
  <c r="Z138" i="1" a="1"/>
  <c r="Z210" i="1" a="1"/>
  <c r="Z282" i="1" a="1"/>
  <c r="Z354" i="1" a="1"/>
  <c r="Z133" i="1" a="1"/>
  <c r="Y26" i="1" a="1"/>
  <c r="Y98" i="1" a="1"/>
  <c r="Y170" i="1" a="1"/>
  <c r="Y242" i="1" a="1"/>
  <c r="Y314" i="1" a="1"/>
  <c r="Y57" i="1" a="1"/>
  <c r="Y303" i="1" a="1"/>
  <c r="AC32" i="1" a="1"/>
  <c r="AC104" i="1" a="1"/>
  <c r="AC176" i="1" a="1"/>
  <c r="AC248" i="1" a="1"/>
  <c r="AC320" i="1" a="1"/>
  <c r="AC21" i="1" a="1"/>
  <c r="AC93" i="1" a="1"/>
  <c r="AC165" i="1" a="1"/>
  <c r="AC237" i="1" a="1"/>
  <c r="AC321" i="1" a="1"/>
  <c r="AC34" i="1" a="1"/>
  <c r="AC106" i="1" a="1"/>
  <c r="AC178" i="1" a="1"/>
  <c r="AC250" i="1" a="1"/>
  <c r="AC322" i="1" a="1"/>
  <c r="AC35" i="1" a="1"/>
  <c r="AC107" i="1" a="1"/>
  <c r="AC179" i="1" a="1"/>
  <c r="AC251" i="1" a="1"/>
  <c r="AC323" i="1" a="1"/>
  <c r="AC36" i="1" a="1"/>
  <c r="AC108" i="1" a="1"/>
  <c r="AC180" i="1" a="1"/>
  <c r="AC252" i="1" a="1"/>
  <c r="AC324" i="1" a="1"/>
  <c r="AC37" i="1" a="1"/>
  <c r="AC109" i="1" a="1"/>
  <c r="AC181" i="1" a="1"/>
  <c r="AC253" i="1" a="1"/>
  <c r="AC325" i="1" a="1"/>
  <c r="AB32" i="1" a="1"/>
  <c r="AB104" i="1" a="1"/>
  <c r="AB176" i="1" a="1"/>
  <c r="AB248" i="1" a="1"/>
  <c r="AB320" i="1" a="1"/>
  <c r="AB133" i="1" a="1"/>
  <c r="AB39" i="1" a="1"/>
  <c r="AB111" i="1" a="1"/>
  <c r="AB183" i="1" a="1"/>
  <c r="AB255" i="1" a="1"/>
  <c r="AB327" i="1" a="1"/>
  <c r="AB34" i="1" a="1"/>
  <c r="AB106" i="1" a="1"/>
  <c r="AB178" i="1" a="1"/>
  <c r="AB250" i="1" a="1"/>
  <c r="AB322" i="1" a="1"/>
  <c r="AB193" i="1" a="1"/>
  <c r="AB65" i="1" a="1"/>
  <c r="AB137" i="1" a="1"/>
  <c r="AB209" i="1" a="1"/>
  <c r="AB281" i="1" a="1"/>
  <c r="AB353" i="1" a="1"/>
  <c r="AB157" i="1" a="1"/>
  <c r="AB66" i="1" a="1"/>
  <c r="AB138" i="1" a="1"/>
  <c r="AB210" i="1" a="1"/>
  <c r="AB282" i="1" a="1"/>
  <c r="AB354" i="1" a="1"/>
  <c r="AB223" i="1" a="1"/>
  <c r="AB295" i="1" a="1"/>
  <c r="AA32" i="1" a="1"/>
  <c r="AA104" i="1" a="1"/>
  <c r="AA176" i="1" a="1"/>
  <c r="AA248" i="1" a="1"/>
  <c r="AA320" i="1" a="1"/>
  <c r="AA21" i="1" a="1"/>
  <c r="AA93" i="1" a="1"/>
  <c r="AA165" i="1" a="1"/>
  <c r="AA237" i="1" a="1"/>
  <c r="AA309" i="1" a="1"/>
  <c r="AA298" i="1" a="1"/>
  <c r="AA40" i="1" a="1"/>
  <c r="AA112" i="1" a="1"/>
  <c r="AA190" i="1" a="1"/>
  <c r="AA268" i="1" a="1"/>
  <c r="AA29" i="1" a="1"/>
  <c r="AA101" i="1" a="1"/>
  <c r="AA173" i="1" a="1"/>
  <c r="AA245" i="1" a="1"/>
  <c r="AA317" i="1" a="1"/>
  <c r="AA318" i="1" a="1"/>
  <c r="AA36" i="1" a="1"/>
  <c r="AA108" i="1" a="1"/>
  <c r="AA180" i="1" a="1"/>
  <c r="AA270" i="1" a="1"/>
  <c r="AA49" i="1" a="1"/>
  <c r="AA121" i="1" a="1"/>
  <c r="AA193" i="1" a="1"/>
  <c r="AA265" i="1" a="1"/>
  <c r="AA337" i="1" a="1"/>
  <c r="Z32" i="1" a="1"/>
  <c r="Z104" i="1" a="1"/>
  <c r="Z176" i="1" a="1"/>
  <c r="Z248" i="1" a="1"/>
  <c r="Z320" i="1" a="1"/>
  <c r="Z301" i="1" a="1"/>
  <c r="Z57" i="1" a="1"/>
  <c r="Z129" i="1" a="1"/>
  <c r="Z201" i="1" a="1"/>
  <c r="Z273" i="1" a="1"/>
  <c r="Z345" i="1" a="1"/>
  <c r="Z229" i="1" a="1"/>
  <c r="Z64" i="1" a="1"/>
  <c r="Z136" i="1" a="1"/>
  <c r="Z208" i="1" a="1"/>
  <c r="Z280" i="1" a="1"/>
  <c r="Z352" i="1" a="1"/>
  <c r="Z265" i="1" a="1"/>
  <c r="Z71" i="1" a="1"/>
  <c r="Z143" i="1" a="1"/>
  <c r="Z215" i="1" a="1"/>
  <c r="Z287" i="1" a="1"/>
  <c r="Z359" i="1" a="1"/>
  <c r="Z217" i="1" a="1"/>
  <c r="Z72" i="1" a="1"/>
  <c r="Z144" i="1" a="1"/>
  <c r="Z216" i="1" a="1"/>
  <c r="Z288" i="1" a="1"/>
  <c r="Z360" i="1" a="1"/>
  <c r="Z181" i="1" a="1"/>
  <c r="Y32" i="1" a="1"/>
  <c r="AC38" i="1" a="1"/>
  <c r="AC110" i="1" a="1"/>
  <c r="AC182" i="1" a="1"/>
  <c r="AC254" i="1" a="1"/>
  <c r="AC326" i="1" a="1"/>
  <c r="AC27" i="1" a="1"/>
  <c r="AC99" i="1" a="1"/>
  <c r="AC171" i="1" a="1"/>
  <c r="AC243" i="1" a="1"/>
  <c r="AC327" i="1" a="1"/>
  <c r="AC40" i="1" a="1"/>
  <c r="AC112" i="1" a="1"/>
  <c r="AC184" i="1" a="1"/>
  <c r="AC256" i="1" a="1"/>
  <c r="AC328" i="1" a="1"/>
  <c r="AC41" i="1" a="1"/>
  <c r="AC113" i="1" a="1"/>
  <c r="AC185" i="1" a="1"/>
  <c r="AC257" i="1" a="1"/>
  <c r="AC329" i="1" a="1"/>
  <c r="AC42" i="1" a="1"/>
  <c r="AC114" i="1" a="1"/>
  <c r="AC186" i="1" a="1"/>
  <c r="AC258" i="1" a="1"/>
  <c r="AC330" i="1" a="1"/>
  <c r="AC43" i="1" a="1"/>
  <c r="AC115" i="1" a="1"/>
  <c r="AC187" i="1" a="1"/>
  <c r="AC259" i="1" a="1"/>
  <c r="AC331" i="1" a="1"/>
  <c r="AB38" i="1" a="1"/>
  <c r="AB110" i="1" a="1"/>
  <c r="AB182" i="1" a="1"/>
  <c r="AB254" i="1" a="1"/>
  <c r="AB326" i="1" a="1"/>
  <c r="AB175" i="1" a="1"/>
  <c r="AB45" i="1" a="1"/>
  <c r="AB117" i="1" a="1"/>
  <c r="AB189" i="1" a="1"/>
  <c r="AB261" i="1" a="1"/>
  <c r="AB333" i="1" a="1"/>
  <c r="AB40" i="1" a="1"/>
  <c r="AB112" i="1" a="1"/>
  <c r="AB184" i="1" a="1"/>
  <c r="AB256" i="1" a="1"/>
  <c r="AB328" i="1" a="1"/>
  <c r="AB229" i="1" a="1"/>
  <c r="AB71" i="1" a="1"/>
  <c r="AB143" i="1" a="1"/>
  <c r="AB215" i="1" a="1"/>
  <c r="AB287" i="1" a="1"/>
  <c r="AB359" i="1" a="1"/>
  <c r="AB211" i="1" a="1"/>
  <c r="AB72" i="1" a="1"/>
  <c r="AB144" i="1" a="1"/>
  <c r="AB216" i="1" a="1"/>
  <c r="AB288" i="1" a="1"/>
  <c r="AB360" i="1" a="1"/>
  <c r="AB265" i="1" a="1"/>
  <c r="AB367" i="1" a="1"/>
  <c r="AA38" i="1" a="1"/>
  <c r="AA110" i="1" a="1"/>
  <c r="AA182" i="1" a="1"/>
  <c r="AA254" i="1" a="1"/>
  <c r="AA326" i="1" a="1"/>
  <c r="AA27" i="1" a="1"/>
  <c r="AA99" i="1" a="1"/>
  <c r="AA171" i="1" a="1"/>
  <c r="AA243" i="1" a="1"/>
  <c r="AA315" i="1" a="1"/>
  <c r="AA316" i="1" a="1"/>
  <c r="AA46" i="1" a="1"/>
  <c r="AA118" i="1" a="1"/>
  <c r="AA196" i="1" a="1"/>
  <c r="AA274" i="1" a="1"/>
  <c r="AA35" i="1" a="1"/>
  <c r="AA107" i="1" a="1"/>
  <c r="AA179" i="1" a="1"/>
  <c r="AA251" i="1" a="1"/>
  <c r="AA323" i="1" a="1"/>
  <c r="AA324" i="1" a="1"/>
  <c r="AA42" i="1" a="1"/>
  <c r="AA114" i="1" a="1"/>
  <c r="AA186" i="1" a="1"/>
  <c r="AA276" i="1" a="1"/>
  <c r="AA55" i="1" a="1"/>
  <c r="AA127" i="1" a="1"/>
  <c r="AA199" i="1" a="1"/>
  <c r="AA271" i="1" a="1"/>
  <c r="AA343" i="1" a="1"/>
  <c r="Z38" i="1" a="1"/>
  <c r="Z110" i="1" a="1"/>
  <c r="Z182" i="1" a="1"/>
  <c r="Z254" i="1" a="1"/>
  <c r="Z326" i="1" a="1"/>
  <c r="Z355" i="1" a="1"/>
  <c r="Z63" i="1" a="1"/>
  <c r="Z135" i="1" a="1"/>
  <c r="Z207" i="1" a="1"/>
  <c r="Z279" i="1" a="1"/>
  <c r="Z351" i="1" a="1"/>
  <c r="Z271" i="1" a="1"/>
  <c r="Z70" i="1" a="1"/>
  <c r="Z142" i="1" a="1"/>
  <c r="Z214" i="1" a="1"/>
  <c r="Z286" i="1" a="1"/>
  <c r="Z358" i="1" a="1"/>
  <c r="Z337" i="1" a="1"/>
  <c r="Z77" i="1" a="1"/>
  <c r="Z149" i="1" a="1"/>
  <c r="Z221" i="1" a="1"/>
  <c r="Z293" i="1" a="1"/>
  <c r="Z365" i="1" a="1"/>
  <c r="Z319" i="1" a="1"/>
  <c r="Z78" i="1" a="1"/>
  <c r="Z150" i="1" a="1"/>
  <c r="Z222" i="1" a="1"/>
  <c r="Z294" i="1" a="1"/>
  <c r="Z366" i="1" a="1"/>
  <c r="Z289" i="1" a="1"/>
  <c r="AC44" i="1" a="1"/>
  <c r="AC116" i="1" a="1"/>
  <c r="AC188" i="1" a="1"/>
  <c r="AC260" i="1" a="1"/>
  <c r="AC332" i="1" a="1"/>
  <c r="AC33" i="1" a="1"/>
  <c r="AC105" i="1" a="1"/>
  <c r="AC177" i="1" a="1"/>
  <c r="AC249" i="1" a="1"/>
  <c r="AC333" i="1" a="1"/>
  <c r="AC46" i="1" a="1"/>
  <c r="AC118" i="1" a="1"/>
  <c r="AC190" i="1" a="1"/>
  <c r="AC262" i="1" a="1"/>
  <c r="AC334" i="1" a="1"/>
  <c r="AC47" i="1" a="1"/>
  <c r="AC119" i="1" a="1"/>
  <c r="AC191" i="1" a="1"/>
  <c r="AC263" i="1" a="1"/>
  <c r="AC335" i="1" a="1"/>
  <c r="AC48" i="1" a="1"/>
  <c r="AC120" i="1" a="1"/>
  <c r="AC192" i="1" a="1"/>
  <c r="AC264" i="1" a="1"/>
  <c r="AC336" i="1" a="1"/>
  <c r="AC49" i="1" a="1"/>
  <c r="AC121" i="1" a="1"/>
  <c r="AC193" i="1" a="1"/>
  <c r="AC265" i="1" a="1"/>
  <c r="AC337" i="1" a="1"/>
  <c r="AB44" i="1" a="1"/>
  <c r="AB116" i="1" a="1"/>
  <c r="AB188" i="1" a="1"/>
  <c r="AB260" i="1" a="1"/>
  <c r="AB332" i="1" a="1"/>
  <c r="AB199" i="1" a="1"/>
  <c r="AB51" i="1" a="1"/>
  <c r="AB123" i="1" a="1"/>
  <c r="AB195" i="1" a="1"/>
  <c r="AB267" i="1" a="1"/>
  <c r="AB339" i="1" a="1"/>
  <c r="AB46" i="1" a="1"/>
  <c r="AB118" i="1" a="1"/>
  <c r="AB190" i="1" a="1"/>
  <c r="AB262" i="1" a="1"/>
  <c r="AB334" i="1" a="1"/>
  <c r="AB271" i="1" a="1"/>
  <c r="AB77" i="1" a="1"/>
  <c r="AB149" i="1" a="1"/>
  <c r="AB221" i="1" a="1"/>
  <c r="AB293" i="1" a="1"/>
  <c r="AB365" i="1" a="1"/>
  <c r="AB259" i="1" a="1"/>
  <c r="AB78" i="1" a="1"/>
  <c r="AB150" i="1" a="1"/>
  <c r="AB222" i="1" a="1"/>
  <c r="AB294" i="1" a="1"/>
  <c r="AB366" i="1" a="1"/>
  <c r="AB55" i="1" a="1"/>
  <c r="AB301" i="1" a="1"/>
  <c r="AA44" i="1" a="1"/>
  <c r="AA116" i="1" a="1"/>
  <c r="AA188" i="1" a="1"/>
  <c r="AA260" i="1" a="1"/>
  <c r="AA332" i="1" a="1"/>
  <c r="AA33" i="1" a="1"/>
  <c r="AA105" i="1" a="1"/>
  <c r="AA177" i="1" a="1"/>
  <c r="AA249" i="1" a="1"/>
  <c r="AA321" i="1" a="1"/>
  <c r="AA322" i="1" a="1"/>
  <c r="AA52" i="1" a="1"/>
  <c r="AA124" i="1" a="1"/>
  <c r="AA202" i="1" a="1"/>
  <c r="AA304" i="1" a="1"/>
  <c r="AA41" i="1" a="1"/>
  <c r="AA113" i="1" a="1"/>
  <c r="AA185" i="1" a="1"/>
  <c r="AA257" i="1" a="1"/>
  <c r="AA329" i="1" a="1"/>
  <c r="AA336" i="1" a="1"/>
  <c r="AA48" i="1" a="1"/>
  <c r="AA120" i="1" a="1"/>
  <c r="AA210" i="1" a="1"/>
  <c r="AA282" i="1" a="1"/>
  <c r="AA61" i="1" a="1"/>
  <c r="AA133" i="1" a="1"/>
  <c r="AA205" i="1" a="1"/>
  <c r="AA277" i="1" a="1"/>
  <c r="AA349" i="1" a="1"/>
  <c r="Z44" i="1" a="1"/>
  <c r="Z116" i="1" a="1"/>
  <c r="Z188" i="1" a="1"/>
  <c r="Z260" i="1" a="1"/>
  <c r="Z332" i="1" a="1"/>
  <c r="Z43" i="1" a="1"/>
  <c r="Z69" i="1" a="1"/>
  <c r="Z141" i="1" a="1"/>
  <c r="Z213" i="1" a="1"/>
  <c r="Z285" i="1" a="1"/>
  <c r="Z357" i="1" a="1"/>
  <c r="Z325" i="1" a="1"/>
  <c r="Z76" i="1" a="1"/>
  <c r="Z148" i="1" a="1"/>
  <c r="Z220" i="1" a="1"/>
  <c r="Z292" i="1" a="1"/>
  <c r="Z364" i="1" a="1"/>
  <c r="Z11" i="1" a="1"/>
  <c r="Z83" i="1" a="1"/>
  <c r="Z155" i="1" a="1"/>
  <c r="Z227" i="1" a="1"/>
  <c r="Z299" i="1" a="1"/>
  <c r="Z31" i="1" a="1"/>
  <c r="Z12" i="1" a="1"/>
  <c r="Z84" i="1" a="1"/>
  <c r="Z156" i="1" a="1"/>
  <c r="Z228" i="1" a="1"/>
  <c r="Z300" i="1" a="1"/>
  <c r="Z19" i="1" a="1"/>
  <c r="Z349" i="1" a="1"/>
  <c r="Y44" i="1" a="1"/>
  <c r="Y116" i="1" a="1"/>
  <c r="Y188" i="1" a="1"/>
  <c r="Y260" i="1" a="1"/>
  <c r="Y332" i="1" a="1"/>
  <c r="Y105" i="1" a="1"/>
  <c r="Y357" i="1" a="1"/>
  <c r="AC50" i="1" a="1"/>
  <c r="AC122" i="1" a="1"/>
  <c r="AC194" i="1" a="1"/>
  <c r="AC266" i="1" a="1"/>
  <c r="AC338" i="1" a="1"/>
  <c r="AC39" i="1" a="1"/>
  <c r="AC111" i="1" a="1"/>
  <c r="AC183" i="1" a="1"/>
  <c r="AC255" i="1" a="1"/>
  <c r="AC339" i="1" a="1"/>
  <c r="AC52" i="1" a="1"/>
  <c r="AC124" i="1" a="1"/>
  <c r="AC196" i="1" a="1"/>
  <c r="AC268" i="1" a="1"/>
  <c r="AC340" i="1" a="1"/>
  <c r="AC53" i="1" a="1"/>
  <c r="AC125" i="1" a="1"/>
  <c r="AC197" i="1" a="1"/>
  <c r="AC269" i="1" a="1"/>
  <c r="AC341" i="1" a="1"/>
  <c r="AC54" i="1" a="1"/>
  <c r="AC126" i="1" a="1"/>
  <c r="AC198" i="1" a="1"/>
  <c r="AC270" i="1" a="1"/>
  <c r="AC342" i="1" a="1"/>
  <c r="AC55" i="1" a="1"/>
  <c r="AC127" i="1" a="1"/>
  <c r="AC199" i="1" a="1"/>
  <c r="AC271" i="1" a="1"/>
  <c r="AC343" i="1" a="1"/>
  <c r="AB50" i="1" a="1"/>
  <c r="AB122" i="1" a="1"/>
  <c r="AB194" i="1" a="1"/>
  <c r="AB266" i="1" a="1"/>
  <c r="AB338" i="1" a="1"/>
  <c r="AB241" i="1" a="1"/>
  <c r="AB57" i="1" a="1"/>
  <c r="AB129" i="1" a="1"/>
  <c r="AB201" i="1" a="1"/>
  <c r="AB273" i="1" a="1"/>
  <c r="AB345" i="1" a="1"/>
  <c r="AB52" i="1" a="1"/>
  <c r="AB124" i="1" a="1"/>
  <c r="AB196" i="1" a="1"/>
  <c r="AB268" i="1" a="1"/>
  <c r="AB340" i="1" a="1"/>
  <c r="AB11" i="1" a="1"/>
  <c r="AB83" i="1" a="1"/>
  <c r="AB155" i="1" a="1"/>
  <c r="AB227" i="1" a="1"/>
  <c r="AB299" i="1" a="1"/>
  <c r="AB31" i="1" a="1"/>
  <c r="AB12" i="1" a="1"/>
  <c r="AB84" i="1" a="1"/>
  <c r="AB156" i="1" a="1"/>
  <c r="AB228" i="1" a="1"/>
  <c r="AB300" i="1" a="1"/>
  <c r="AB19" i="1" a="1"/>
  <c r="AB337" i="1" a="1"/>
  <c r="AB307" i="1" a="1"/>
  <c r="AA50" i="1" a="1"/>
  <c r="AA122" i="1" a="1"/>
  <c r="AA194" i="1" a="1"/>
  <c r="AA266" i="1" a="1"/>
  <c r="AA338" i="1" a="1"/>
  <c r="AA39" i="1" a="1"/>
  <c r="AA111" i="1" a="1"/>
  <c r="AA183" i="1" a="1"/>
  <c r="AA255" i="1" a="1"/>
  <c r="AA327" i="1" a="1"/>
  <c r="AA328" i="1" a="1"/>
  <c r="AA58" i="1" a="1"/>
  <c r="AA130" i="1" a="1"/>
  <c r="AA208" i="1" a="1"/>
  <c r="AA334" i="1" a="1"/>
  <c r="AA47" i="1" a="1"/>
  <c r="AA119" i="1" a="1"/>
  <c r="AA191" i="1" a="1"/>
  <c r="AA263" i="1" a="1"/>
  <c r="AA335" i="1" a="1"/>
  <c r="AA354" i="1" a="1"/>
  <c r="AA54" i="1" a="1"/>
  <c r="AA126" i="1" a="1"/>
  <c r="AA216" i="1" a="1"/>
  <c r="AA306" i="1" a="1"/>
  <c r="AA67" i="1" a="1"/>
  <c r="AA139" i="1" a="1"/>
  <c r="AA211" i="1" a="1"/>
  <c r="AA283" i="1" a="1"/>
  <c r="AA355" i="1" a="1"/>
  <c r="Z50" i="1" a="1"/>
  <c r="Z122" i="1" a="1"/>
  <c r="Z194" i="1" a="1"/>
  <c r="Z266" i="1" a="1"/>
  <c r="Z338" i="1" a="1"/>
  <c r="Z259" i="1" a="1"/>
  <c r="Z75" i="1" a="1"/>
  <c r="Z147" i="1" a="1"/>
  <c r="Z219" i="1" a="1"/>
  <c r="Z291" i="1" a="1"/>
  <c r="Z363" i="1" a="1"/>
  <c r="Z10" i="1" a="1"/>
  <c r="Z82" i="1" a="1"/>
  <c r="Z154" i="1" a="1"/>
  <c r="Z226" i="1" a="1"/>
  <c r="Z298" i="1" a="1"/>
  <c r="Z73" i="1" a="1"/>
  <c r="Z17" i="1" a="1"/>
  <c r="Z89" i="1" a="1"/>
  <c r="Z161" i="1" a="1"/>
  <c r="Z233" i="1" a="1"/>
  <c r="Z305" i="1" a="1"/>
  <c r="Z79" i="1" a="1"/>
  <c r="Z18" i="1" a="1"/>
  <c r="Z90" i="1" a="1"/>
  <c r="Z162" i="1" a="1"/>
  <c r="Z234" i="1" a="1"/>
  <c r="Z306" i="1" a="1"/>
  <c r="Z127" i="1" a="1"/>
  <c r="Z61" i="1" a="1"/>
  <c r="Y50" i="1" a="1"/>
  <c r="Y122" i="1" a="1"/>
  <c r="Y194" i="1" a="1"/>
  <c r="Y266" i="1" a="1"/>
  <c r="Y338" i="1" a="1"/>
  <c r="Y123" i="1" a="1"/>
  <c r="Y15" i="1" a="1"/>
  <c r="AC56" i="1" a="1"/>
  <c r="AC62" i="1" a="1"/>
  <c r="AC134" i="1" a="1"/>
  <c r="AC206" i="1" a="1"/>
  <c r="AC278" i="1" a="1"/>
  <c r="AC350" i="1" a="1"/>
  <c r="AC51" i="1" a="1"/>
  <c r="AC123" i="1" a="1"/>
  <c r="AC195" i="1" a="1"/>
  <c r="AC267" i="1" a="1"/>
  <c r="AC351" i="1" a="1"/>
  <c r="AC64" i="1" a="1"/>
  <c r="AC136" i="1" a="1"/>
  <c r="AC208" i="1" a="1"/>
  <c r="AC280" i="1" a="1"/>
  <c r="AC352" i="1" a="1"/>
  <c r="AC65" i="1" a="1"/>
  <c r="AC137" i="1" a="1"/>
  <c r="AC209" i="1" a="1"/>
  <c r="AC281" i="1" a="1"/>
  <c r="AC353" i="1" a="1"/>
  <c r="AC66" i="1" a="1"/>
  <c r="AC138" i="1" a="1"/>
  <c r="AC210" i="1" a="1"/>
  <c r="AC282" i="1" a="1"/>
  <c r="AC354" i="1" a="1"/>
  <c r="AC67" i="1" a="1"/>
  <c r="AC139" i="1" a="1"/>
  <c r="AC211" i="1" a="1"/>
  <c r="AC283" i="1" a="1"/>
  <c r="AC355" i="1" a="1"/>
  <c r="AB62" i="1" a="1"/>
  <c r="AB134" i="1" a="1"/>
  <c r="AB206" i="1" a="1"/>
  <c r="AB278" i="1" a="1"/>
  <c r="AB350" i="1" a="1"/>
  <c r="AB163" i="1" a="1"/>
  <c r="AB69" i="1" a="1"/>
  <c r="AB141" i="1" a="1"/>
  <c r="AB213" i="1" a="1"/>
  <c r="AB285" i="1" a="1"/>
  <c r="AB357" i="1" a="1"/>
  <c r="AB64" i="1" a="1"/>
  <c r="AB136" i="1" a="1"/>
  <c r="AB208" i="1" a="1"/>
  <c r="AB280" i="1" a="1"/>
  <c r="AB352" i="1" a="1"/>
  <c r="AB23" i="1" a="1"/>
  <c r="AB95" i="1" a="1"/>
  <c r="AB167" i="1" a="1"/>
  <c r="AB239" i="1" a="1"/>
  <c r="AB311" i="1" a="1"/>
  <c r="AB103" i="1" a="1"/>
  <c r="AB24" i="1" a="1"/>
  <c r="AB96" i="1" a="1"/>
  <c r="AB168" i="1" a="1"/>
  <c r="AB240" i="1" a="1"/>
  <c r="AB312" i="1" a="1"/>
  <c r="AB235" i="1" a="1"/>
  <c r="AB343" i="1" a="1"/>
  <c r="AB313" i="1" a="1"/>
  <c r="AA62" i="1" a="1"/>
  <c r="AA134" i="1" a="1"/>
  <c r="AA206" i="1" a="1"/>
  <c r="AA278" i="1" a="1"/>
  <c r="AA350" i="1" a="1"/>
  <c r="AA51" i="1" a="1"/>
  <c r="AA123" i="1" a="1"/>
  <c r="AA195" i="1" a="1"/>
  <c r="AA267" i="1" a="1"/>
  <c r="AA339" i="1" a="1"/>
  <c r="AA352" i="1" a="1"/>
  <c r="AA70" i="1" a="1"/>
  <c r="AA142" i="1" a="1"/>
  <c r="AA220" i="1" a="1"/>
  <c r="AA204" i="1" a="1"/>
  <c r="AA59" i="1" a="1"/>
  <c r="AA131" i="1" a="1"/>
  <c r="AA203" i="1" a="1"/>
  <c r="AA275" i="1" a="1"/>
  <c r="AA347" i="1" a="1"/>
  <c r="AA312" i="1" a="1"/>
  <c r="AA66" i="1" a="1"/>
  <c r="AA138" i="1" a="1"/>
  <c r="AA228" i="1" a="1"/>
  <c r="AA280" i="1" a="1"/>
  <c r="AA79" i="1" a="1"/>
  <c r="AA151" i="1" a="1"/>
  <c r="AA223" i="1" a="1"/>
  <c r="AA295" i="1" a="1"/>
  <c r="AA367" i="1" a="1"/>
  <c r="Z62" i="1" a="1"/>
  <c r="Z134" i="1" a="1"/>
  <c r="Z206" i="1" a="1"/>
  <c r="Z278" i="1" a="1"/>
  <c r="Z350" i="1" a="1"/>
  <c r="Z15" i="1" a="1"/>
  <c r="Z87" i="1" a="1"/>
  <c r="Z159" i="1" a="1"/>
  <c r="Z231" i="1" a="1"/>
  <c r="Z303" i="1" a="1"/>
  <c r="Z97" i="1" a="1"/>
  <c r="Z22" i="1" a="1"/>
  <c r="Z94" i="1" a="1"/>
  <c r="Z166" i="1" a="1"/>
  <c r="Z238" i="1" a="1"/>
  <c r="Z310" i="1" a="1"/>
  <c r="Z145" i="1" a="1"/>
  <c r="Z29" i="1" a="1"/>
  <c r="Z101" i="1" a="1"/>
  <c r="Z173" i="1" a="1"/>
  <c r="Z245" i="1" a="1"/>
  <c r="Z317" i="1" a="1"/>
  <c r="Z121" i="1" a="1"/>
  <c r="Z30" i="1" a="1"/>
  <c r="Z102" i="1" a="1"/>
  <c r="Z174" i="1" a="1"/>
  <c r="Z246" i="1" a="1"/>
  <c r="Z318" i="1" a="1"/>
  <c r="Z223" i="1" a="1"/>
  <c r="Z163" i="1" a="1"/>
  <c r="Y62" i="1" a="1"/>
  <c r="Y134" i="1" a="1"/>
  <c r="Y206" i="1" a="1"/>
  <c r="Y278" i="1" a="1"/>
  <c r="Y350" i="1" a="1"/>
  <c r="Y165" i="1" a="1"/>
  <c r="Y69" i="1" a="1"/>
  <c r="AC68" i="1" a="1"/>
  <c r="AC140" i="1" a="1"/>
  <c r="AC212" i="1" a="1"/>
  <c r="AC284" i="1" a="1"/>
  <c r="AC356" i="1" a="1"/>
  <c r="AC57" i="1" a="1"/>
  <c r="AC129" i="1" a="1"/>
  <c r="AC201" i="1" a="1"/>
  <c r="AC285" i="1" a="1"/>
  <c r="AC357" i="1" a="1"/>
  <c r="AC70" i="1" a="1"/>
  <c r="AC142" i="1" a="1"/>
  <c r="AC214" i="1" a="1"/>
  <c r="AC286" i="1" a="1"/>
  <c r="AC358" i="1" a="1"/>
  <c r="AC71" i="1" a="1"/>
  <c r="AC143" i="1" a="1"/>
  <c r="AC215" i="1" a="1"/>
  <c r="AC287" i="1" a="1"/>
  <c r="AC359" i="1" a="1"/>
  <c r="AC72" i="1" a="1"/>
  <c r="AC144" i="1" a="1"/>
  <c r="AC216" i="1" a="1"/>
  <c r="AC288" i="1" a="1"/>
  <c r="AC360" i="1" a="1"/>
  <c r="AC73" i="1" a="1"/>
  <c r="AC145" i="1" a="1"/>
  <c r="AC217" i="1" a="1"/>
  <c r="AC289" i="1" a="1"/>
  <c r="AC361" i="1" a="1"/>
  <c r="AB68" i="1" a="1"/>
  <c r="AB140" i="1" a="1"/>
  <c r="AB212" i="1" a="1"/>
  <c r="AB284" i="1" a="1"/>
  <c r="AB356" i="1" a="1"/>
  <c r="AB205" i="1" a="1"/>
  <c r="AB75" i="1" a="1"/>
  <c r="AB147" i="1" a="1"/>
  <c r="AB219" i="1" a="1"/>
  <c r="AB291" i="1" a="1"/>
  <c r="AB363" i="1" a="1"/>
  <c r="AB70" i="1" a="1"/>
  <c r="AB142" i="1" a="1"/>
  <c r="AB214" i="1" a="1"/>
  <c r="AB286" i="1" a="1"/>
  <c r="AB358" i="1" a="1"/>
  <c r="AB29" i="1" a="1"/>
  <c r="AB101" i="1" a="1"/>
  <c r="AB173" i="1" a="1"/>
  <c r="AB245" i="1" a="1"/>
  <c r="AB317" i="1" a="1"/>
  <c r="AB115" i="1" a="1"/>
  <c r="AB30" i="1" a="1"/>
  <c r="AB102" i="1" a="1"/>
  <c r="AB174" i="1" a="1"/>
  <c r="AB246" i="1" a="1"/>
  <c r="AB318" i="1" a="1"/>
  <c r="AB277" i="1" a="1"/>
  <c r="AB253" i="1" a="1"/>
  <c r="AB319" i="1" a="1"/>
  <c r="AA68" i="1" a="1"/>
  <c r="AA140" i="1" a="1"/>
  <c r="AA212" i="1" a="1"/>
  <c r="AA284" i="1" a="1"/>
  <c r="AA356" i="1" a="1"/>
  <c r="AA57" i="1" a="1"/>
  <c r="AA129" i="1" a="1"/>
  <c r="AA201" i="1" a="1"/>
  <c r="AA273" i="1" a="1"/>
  <c r="AA345" i="1" a="1"/>
  <c r="AA358" i="1" a="1"/>
  <c r="AA76" i="1" a="1"/>
  <c r="AA148" i="1" a="1"/>
  <c r="AA226" i="1" a="1"/>
  <c r="AA300" i="1" a="1"/>
  <c r="AA65" i="1" a="1"/>
  <c r="AA137" i="1" a="1"/>
  <c r="AA209" i="1" a="1"/>
  <c r="AA281" i="1" a="1"/>
  <c r="AA353" i="1" a="1"/>
  <c r="AA342" i="1" a="1"/>
  <c r="AA72" i="1" a="1"/>
  <c r="AA144" i="1" a="1"/>
  <c r="AA234" i="1" a="1"/>
  <c r="AA13" i="1" a="1"/>
  <c r="AA85" i="1" a="1"/>
  <c r="AA157" i="1" a="1"/>
  <c r="AA229" i="1" a="1"/>
  <c r="AA301" i="1" a="1"/>
  <c r="AA286" i="1" a="1"/>
  <c r="Z68" i="1" a="1"/>
  <c r="Z140" i="1" a="1"/>
  <c r="Z212" i="1" a="1"/>
  <c r="Z284" i="1" a="1"/>
  <c r="Z356" i="1" a="1"/>
  <c r="Z21" i="1" a="1"/>
  <c r="Z93" i="1" a="1"/>
  <c r="Z165" i="1" a="1"/>
  <c r="Z237" i="1" a="1"/>
  <c r="Z309" i="1" a="1"/>
  <c r="Z139" i="1" a="1"/>
  <c r="Z28" i="1" a="1"/>
  <c r="Z100" i="1" a="1"/>
  <c r="Z172" i="1" a="1"/>
  <c r="Z244" i="1" a="1"/>
  <c r="Z316" i="1" a="1"/>
  <c r="Z199" i="1" a="1"/>
  <c r="Z35" i="1" a="1"/>
  <c r="Z107" i="1" a="1"/>
  <c r="Z179" i="1" a="1"/>
  <c r="Z251" i="1" a="1"/>
  <c r="Z323" i="1" a="1"/>
  <c r="Z169" i="1" a="1"/>
  <c r="Z36" i="1" a="1"/>
  <c r="Z108" i="1" a="1"/>
  <c r="Z180" i="1" a="1"/>
  <c r="Z252" i="1" a="1"/>
  <c r="Z324" i="1" a="1"/>
  <c r="Z247" i="1" a="1"/>
  <c r="Z211" i="1" a="1"/>
  <c r="Y68" i="1" a="1"/>
  <c r="Y140" i="1" a="1"/>
  <c r="Y212" i="1" a="1"/>
  <c r="AC74" i="1" a="1"/>
  <c r="AC146" i="1" a="1"/>
  <c r="AC218" i="1" a="1"/>
  <c r="AC290" i="1" a="1"/>
  <c r="AC362" i="1" a="1"/>
  <c r="AC63" i="1" a="1"/>
  <c r="AC135" i="1" a="1"/>
  <c r="AC207" i="1" a="1"/>
  <c r="AC291" i="1" a="1"/>
  <c r="AC363" i="1" a="1"/>
  <c r="AC76" i="1" a="1"/>
  <c r="AC148" i="1" a="1"/>
  <c r="AC220" i="1" a="1"/>
  <c r="AC292" i="1" a="1"/>
  <c r="AC364" i="1" a="1"/>
  <c r="AC77" i="1" a="1"/>
  <c r="AC149" i="1" a="1"/>
  <c r="AC221" i="1" a="1"/>
  <c r="AC293" i="1" a="1"/>
  <c r="AC365" i="1" a="1"/>
  <c r="AC78" i="1" a="1"/>
  <c r="AC150" i="1" a="1"/>
  <c r="AC222" i="1" a="1"/>
  <c r="AC294" i="1" a="1"/>
  <c r="AC366" i="1" a="1"/>
  <c r="AC79" i="1" a="1"/>
  <c r="AC151" i="1" a="1"/>
  <c r="AC223" i="1" a="1"/>
  <c r="AC295" i="1" a="1"/>
  <c r="AC367" i="1" a="1"/>
  <c r="AB74" i="1" a="1"/>
  <c r="AB146" i="1" a="1"/>
  <c r="AB218" i="1" a="1"/>
  <c r="AB290" i="1" a="1"/>
  <c r="AB362" i="1" a="1"/>
  <c r="AB9" i="1" a="1"/>
  <c r="AB81" i="1" a="1"/>
  <c r="AB153" i="1" a="1"/>
  <c r="AB225" i="1" a="1"/>
  <c r="AB297" i="1" a="1"/>
  <c r="AB61" i="1" a="1"/>
  <c r="AB76" i="1" a="1"/>
  <c r="AB148" i="1" a="1"/>
  <c r="AB220" i="1" a="1"/>
  <c r="AB292" i="1" a="1"/>
  <c r="AB364" i="1" a="1"/>
  <c r="AB35" i="1" a="1"/>
  <c r="AB107" i="1" a="1"/>
  <c r="AB179" i="1" a="1"/>
  <c r="AB251" i="1" a="1"/>
  <c r="AB323" i="1" a="1"/>
  <c r="AB139" i="1" a="1"/>
  <c r="AB36" i="1" a="1"/>
  <c r="AB108" i="1" a="1"/>
  <c r="AB180" i="1" a="1"/>
  <c r="AB252" i="1" a="1"/>
  <c r="AB324" i="1" a="1"/>
  <c r="AB43" i="1" a="1"/>
  <c r="AB349" i="1" a="1"/>
  <c r="AB325" i="1" a="1"/>
  <c r="AA74" i="1" a="1"/>
  <c r="AA146" i="1" a="1"/>
  <c r="AA218" i="1" a="1"/>
  <c r="AA290" i="1" a="1"/>
  <c r="AA362" i="1" a="1"/>
  <c r="AA63" i="1" a="1"/>
  <c r="AA135" i="1" a="1"/>
  <c r="AA207" i="1" a="1"/>
  <c r="AA279" i="1" a="1"/>
  <c r="AA351" i="1" a="1"/>
  <c r="AA10" i="1" a="1"/>
  <c r="AA82" i="1" a="1"/>
  <c r="AA154" i="1" a="1"/>
  <c r="AA232" i="1" a="1"/>
  <c r="AA330" i="1" a="1"/>
  <c r="AA71" i="1" a="1"/>
  <c r="AA143" i="1" a="1"/>
  <c r="AA215" i="1" a="1"/>
  <c r="AA287" i="1" a="1"/>
  <c r="AA359" i="1" a="1"/>
  <c r="AA360" i="1" a="1"/>
  <c r="AA78" i="1" a="1"/>
  <c r="AA150" i="1" a="1"/>
  <c r="AA240" i="1" a="1"/>
  <c r="AA19" i="1" a="1"/>
  <c r="AA91" i="1" a="1"/>
  <c r="AA163" i="1" a="1"/>
  <c r="AA235" i="1" a="1"/>
  <c r="AA307" i="1" a="1"/>
  <c r="AA310" i="1" a="1"/>
  <c r="Z74" i="1" a="1"/>
  <c r="Z146" i="1" a="1"/>
  <c r="Z218" i="1" a="1"/>
  <c r="Z290" i="1" a="1"/>
  <c r="Z362" i="1" a="1"/>
  <c r="Z27" i="1" a="1"/>
  <c r="Z99" i="1" a="1"/>
  <c r="Z171" i="1" a="1"/>
  <c r="Z243" i="1" a="1"/>
  <c r="Z315" i="1" a="1"/>
  <c r="Z193" i="1" a="1"/>
  <c r="Z34" i="1" a="1"/>
  <c r="Z106" i="1" a="1"/>
  <c r="Z178" i="1" a="1"/>
  <c r="Z250" i="1" a="1"/>
  <c r="Z322" i="1" a="1"/>
  <c r="Z235" i="1" a="1"/>
  <c r="Z41" i="1" a="1"/>
  <c r="Z113" i="1" a="1"/>
  <c r="Z185" i="1" a="1"/>
  <c r="Z257" i="1" a="1"/>
  <c r="Z329" i="1" a="1"/>
  <c r="Z241" i="1" a="1"/>
  <c r="Z42" i="1" a="1"/>
  <c r="Z114" i="1" a="1"/>
  <c r="Z186" i="1" a="1"/>
  <c r="Z258" i="1" a="1"/>
  <c r="Z330" i="1" a="1"/>
  <c r="Z295" i="1" a="1"/>
  <c r="Z307" i="1" a="1"/>
  <c r="Y74" i="1" a="1"/>
  <c r="Y146" i="1" a="1"/>
  <c r="Y218" i="1" a="1"/>
  <c r="Y290" i="1" a="1"/>
  <c r="Y362" i="1" a="1"/>
  <c r="AC86" i="1" a="1"/>
  <c r="AC147" i="1" a="1"/>
  <c r="AC232" i="1" a="1"/>
  <c r="AC305" i="1" a="1"/>
  <c r="AC19" i="1" a="1"/>
  <c r="AB86" i="1" a="1"/>
  <c r="AB93" i="1" a="1"/>
  <c r="AB160" i="1" a="1"/>
  <c r="AB191" i="1" a="1"/>
  <c r="AB192" i="1" a="1"/>
  <c r="AA86" i="1" a="1"/>
  <c r="AA147" i="1" a="1"/>
  <c r="AA166" i="1" a="1"/>
  <c r="AA299" i="1" a="1"/>
  <c r="AA31" i="1" a="1"/>
  <c r="Z86" i="1" a="1"/>
  <c r="Z111" i="1" a="1"/>
  <c r="Z118" i="1" a="1"/>
  <c r="Z125" i="1" a="1"/>
  <c r="Z126" i="1" a="1"/>
  <c r="Z13" i="1" a="1"/>
  <c r="Y158" i="1" a="1"/>
  <c r="Y302" i="1" a="1"/>
  <c r="Y177" i="1" a="1"/>
  <c r="Y159" i="1" a="1"/>
  <c r="Y9" i="1" a="1"/>
  <c r="Y16" i="1" a="1"/>
  <c r="Y88" i="1" a="1"/>
  <c r="Y160" i="1" a="1"/>
  <c r="Y232" i="1" a="1"/>
  <c r="Y304" i="1" a="1"/>
  <c r="Y79" i="1" a="1"/>
  <c r="Y295" i="1" a="1"/>
  <c r="Y71" i="1" a="1"/>
  <c r="Y143" i="1" a="1"/>
  <c r="Y215" i="1" a="1"/>
  <c r="Y287" i="1" a="1"/>
  <c r="Y359" i="1" a="1"/>
  <c r="Y25" i="1" a="1"/>
  <c r="Y36" i="1" a="1"/>
  <c r="Y108" i="1" a="1"/>
  <c r="Y180" i="1" a="1"/>
  <c r="Y252" i="1" a="1"/>
  <c r="Y324" i="1" a="1"/>
  <c r="Y187" i="1" a="1"/>
  <c r="Y343" i="1" a="1"/>
  <c r="Y213" i="1" a="1"/>
  <c r="X20" i="1" a="1"/>
  <c r="X92" i="1" a="1"/>
  <c r="X164" i="1" a="1"/>
  <c r="X236" i="1" a="1"/>
  <c r="X308" i="1" a="1"/>
  <c r="X253" i="1" a="1"/>
  <c r="X63" i="1" a="1"/>
  <c r="X135" i="1" a="1"/>
  <c r="X207" i="1" a="1"/>
  <c r="X279" i="1" a="1"/>
  <c r="X351" i="1" a="1"/>
  <c r="X289" i="1" a="1"/>
  <c r="X76" i="1" a="1"/>
  <c r="X148" i="1" a="1"/>
  <c r="X220" i="1" a="1"/>
  <c r="X292" i="1" a="1"/>
  <c r="X364" i="1" a="1"/>
  <c r="X35" i="1" a="1"/>
  <c r="X107" i="1" a="1"/>
  <c r="X179" i="1" a="1"/>
  <c r="X251" i="1" a="1"/>
  <c r="X323" i="1" a="1"/>
  <c r="X343" i="1" a="1"/>
  <c r="X66" i="1" a="1"/>
  <c r="X138" i="1" a="1"/>
  <c r="X210" i="1" a="1"/>
  <c r="X282" i="1" a="1"/>
  <c r="X354" i="1" a="1"/>
  <c r="X13" i="1" a="1"/>
  <c r="X271" i="1" a="1"/>
  <c r="W20" i="1" a="1"/>
  <c r="W92" i="1" a="1"/>
  <c r="W164" i="1" a="1"/>
  <c r="W236" i="1" a="1"/>
  <c r="W308" i="1" a="1"/>
  <c r="W21" i="1" a="1"/>
  <c r="W93" i="1" a="1"/>
  <c r="W165" i="1" a="1"/>
  <c r="W237" i="1" a="1"/>
  <c r="W309" i="1" a="1"/>
  <c r="W16" i="1" a="1"/>
  <c r="W88" i="1" a="1"/>
  <c r="W160" i="1" a="1"/>
  <c r="W232" i="1" a="1"/>
  <c r="W304" i="1" a="1"/>
  <c r="W151" i="1" a="1"/>
  <c r="W103" i="1" a="1"/>
  <c r="W11" i="1" a="1"/>
  <c r="W83" i="1" a="1"/>
  <c r="W155" i="1" a="1"/>
  <c r="W227" i="1" a="1"/>
  <c r="W299" i="1" a="1"/>
  <c r="W25" i="1" a="1"/>
  <c r="W205" i="1" a="1"/>
  <c r="W36" i="1" a="1"/>
  <c r="W108" i="1" a="1"/>
  <c r="W180" i="1" a="1"/>
  <c r="W252" i="1" a="1"/>
  <c r="W324" i="1" a="1"/>
  <c r="W157" i="1" a="1"/>
  <c r="V20" i="1" a="1"/>
  <c r="V92" i="1" a="1"/>
  <c r="V164" i="1" a="1"/>
  <c r="V236" i="1" a="1"/>
  <c r="V308" i="1" a="1"/>
  <c r="V169" i="1" a="1"/>
  <c r="V15" i="1" a="1"/>
  <c r="V87" i="1" a="1"/>
  <c r="V159" i="1" a="1"/>
  <c r="V231" i="1" a="1"/>
  <c r="V303" i="1" a="1"/>
  <c r="V91" i="1" a="1"/>
  <c r="V16" i="1" a="1"/>
  <c r="V88" i="1" a="1"/>
  <c r="V160" i="1" a="1"/>
  <c r="V232" i="1" a="1"/>
  <c r="V304" i="1" a="1"/>
  <c r="V97" i="1" a="1"/>
  <c r="V23" i="1" a="1"/>
  <c r="AC128" i="1" a="1"/>
  <c r="AC189" i="1" a="1"/>
  <c r="AC274" i="1" a="1"/>
  <c r="AC347" i="1" a="1"/>
  <c r="AC61" i="1" a="1"/>
  <c r="AB128" i="1" a="1"/>
  <c r="AB135" i="1" a="1"/>
  <c r="AB202" i="1" a="1"/>
  <c r="AB233" i="1" a="1"/>
  <c r="AB234" i="1" a="1"/>
  <c r="AA128" i="1" a="1"/>
  <c r="AA189" i="1" a="1"/>
  <c r="AA214" i="1" a="1"/>
  <c r="AA341" i="1" a="1"/>
  <c r="AA73" i="1" a="1"/>
  <c r="Z128" i="1" a="1"/>
  <c r="Z153" i="1" a="1"/>
  <c r="Z160" i="1" a="1"/>
  <c r="Z167" i="1" a="1"/>
  <c r="Z168" i="1" a="1"/>
  <c r="Z115" i="1" a="1"/>
  <c r="Y176" i="1" a="1"/>
  <c r="Y308" i="1" a="1"/>
  <c r="Y195" i="1" a="1"/>
  <c r="Y189" i="1" a="1"/>
  <c r="Y49" i="1" a="1"/>
  <c r="Y22" i="1" a="1"/>
  <c r="Y94" i="1" a="1"/>
  <c r="Y166" i="1" a="1"/>
  <c r="Y238" i="1" a="1"/>
  <c r="Y310" i="1" a="1"/>
  <c r="Y115" i="1" a="1"/>
  <c r="Y331" i="1" a="1"/>
  <c r="Y77" i="1" a="1"/>
  <c r="Y149" i="1" a="1"/>
  <c r="Y221" i="1" a="1"/>
  <c r="Y293" i="1" a="1"/>
  <c r="Y365" i="1" a="1"/>
  <c r="Y73" i="1" a="1"/>
  <c r="Y42" i="1" a="1"/>
  <c r="Y114" i="1" a="1"/>
  <c r="Y186" i="1" a="1"/>
  <c r="Y258" i="1" a="1"/>
  <c r="Y330" i="1" a="1"/>
  <c r="Y229" i="1" a="1"/>
  <c r="Y27" i="1" a="1"/>
  <c r="Y225" i="1" a="1"/>
  <c r="X26" i="1" a="1"/>
  <c r="X98" i="1" a="1"/>
  <c r="X170" i="1" a="1"/>
  <c r="X242" i="1" a="1"/>
  <c r="X314" i="1" a="1"/>
  <c r="X283" i="1" a="1"/>
  <c r="X69" i="1" a="1"/>
  <c r="X141" i="1" a="1"/>
  <c r="X213" i="1" a="1"/>
  <c r="X285" i="1" a="1"/>
  <c r="X357" i="1" a="1"/>
  <c r="X10" i="1" a="1"/>
  <c r="X82" i="1" a="1"/>
  <c r="X154" i="1" a="1"/>
  <c r="X226" i="1" a="1"/>
  <c r="X298" i="1" a="1"/>
  <c r="X19" i="1" a="1"/>
  <c r="X41" i="1" a="1"/>
  <c r="X113" i="1" a="1"/>
  <c r="X185" i="1" a="1"/>
  <c r="X257" i="1" a="1"/>
  <c r="X329" i="1" a="1"/>
  <c r="X61" i="1" a="1"/>
  <c r="X72" i="1" a="1"/>
  <c r="X144" i="1" a="1"/>
  <c r="X216" i="1" a="1"/>
  <c r="X288" i="1" a="1"/>
  <c r="X360" i="1" a="1"/>
  <c r="X67" i="1" a="1"/>
  <c r="X301" i="1" a="1"/>
  <c r="W26" i="1" a="1"/>
  <c r="W98" i="1" a="1"/>
  <c r="W170" i="1" a="1"/>
  <c r="W242" i="1" a="1"/>
  <c r="W314" i="1" a="1"/>
  <c r="W27" i="1" a="1"/>
  <c r="W99" i="1" a="1"/>
  <c r="W171" i="1" a="1"/>
  <c r="W243" i="1" a="1"/>
  <c r="W315" i="1" a="1"/>
  <c r="W22" i="1" a="1"/>
  <c r="W94" i="1" a="1"/>
  <c r="W166" i="1" a="1"/>
  <c r="W238" i="1" a="1"/>
  <c r="W310" i="1" a="1"/>
  <c r="W175" i="1" a="1"/>
  <c r="W127" i="1" a="1"/>
  <c r="W17" i="1" a="1"/>
  <c r="W89" i="1" a="1"/>
  <c r="W161" i="1" a="1"/>
  <c r="W233" i="1" a="1"/>
  <c r="W305" i="1" a="1"/>
  <c r="W55" i="1" a="1"/>
  <c r="W235" i="1" a="1"/>
  <c r="W42" i="1" a="1"/>
  <c r="W114" i="1" a="1"/>
  <c r="W186" i="1" a="1"/>
  <c r="W258" i="1" a="1"/>
  <c r="W330" i="1" a="1"/>
  <c r="W193" i="1" a="1"/>
  <c r="V26" i="1" a="1"/>
  <c r="V98" i="1" a="1"/>
  <c r="V170" i="1" a="1"/>
  <c r="V242" i="1" a="1"/>
  <c r="V314" i="1" a="1"/>
  <c r="V199" i="1" a="1"/>
  <c r="V21" i="1" a="1"/>
  <c r="V93" i="1" a="1"/>
  <c r="V165" i="1" a="1"/>
  <c r="V237" i="1" a="1"/>
  <c r="V309" i="1" a="1"/>
  <c r="V127" i="1" a="1"/>
  <c r="V22" i="1" a="1"/>
  <c r="V94" i="1" a="1"/>
  <c r="V166" i="1" a="1"/>
  <c r="V238" i="1" a="1"/>
  <c r="V310" i="1" a="1"/>
  <c r="V145" i="1" a="1"/>
  <c r="V29" i="1" a="1"/>
  <c r="AC158" i="1" a="1"/>
  <c r="AC219" i="1" a="1"/>
  <c r="AC304" i="1" a="1"/>
  <c r="AC18" i="1" a="1"/>
  <c r="AC91" i="1" a="1"/>
  <c r="AB158" i="1" a="1"/>
  <c r="AB165" i="1" a="1"/>
  <c r="AB232" i="1" a="1"/>
  <c r="AB263" i="1" a="1"/>
  <c r="AB264" i="1" a="1"/>
  <c r="AA158" i="1" a="1"/>
  <c r="AA219" i="1" a="1"/>
  <c r="AA244" i="1" a="1"/>
  <c r="AA198" i="1" a="1"/>
  <c r="AA103" i="1" a="1"/>
  <c r="Z158" i="1" a="1"/>
  <c r="Z183" i="1" a="1"/>
  <c r="Z190" i="1" a="1"/>
  <c r="Z197" i="1" a="1"/>
  <c r="Z192" i="1" a="1"/>
  <c r="Y8" i="1" a="1"/>
  <c r="Y182" i="1" a="1"/>
  <c r="Y320" i="1" a="1"/>
  <c r="Y243" i="1" a="1"/>
  <c r="Y207" i="1" a="1"/>
  <c r="Y61" i="1" a="1"/>
  <c r="Y28" i="1" a="1"/>
  <c r="Y100" i="1" a="1"/>
  <c r="Y172" i="1" a="1"/>
  <c r="Y244" i="1" a="1"/>
  <c r="Y316" i="1" a="1"/>
  <c r="Y157" i="1" a="1"/>
  <c r="Y11" i="1" a="1"/>
  <c r="Y83" i="1" a="1"/>
  <c r="Y155" i="1" a="1"/>
  <c r="Y227" i="1" a="1"/>
  <c r="Y299" i="1" a="1"/>
  <c r="Y43" i="1" a="1"/>
  <c r="Y103" i="1" a="1"/>
  <c r="Y48" i="1" a="1"/>
  <c r="Y120" i="1" a="1"/>
  <c r="Y192" i="1" a="1"/>
  <c r="Y264" i="1" a="1"/>
  <c r="Y336" i="1" a="1"/>
  <c r="Y277" i="1" a="1"/>
  <c r="Y45" i="1" a="1"/>
  <c r="Y237" i="1" a="1"/>
  <c r="X32" i="1" a="1"/>
  <c r="X104" i="1" a="1"/>
  <c r="X176" i="1" a="1"/>
  <c r="X248" i="1" a="1"/>
  <c r="X320" i="1" a="1"/>
  <c r="X337" i="1" a="1"/>
  <c r="X75" i="1" a="1"/>
  <c r="X147" i="1" a="1"/>
  <c r="X219" i="1" a="1"/>
  <c r="X291" i="1" a="1"/>
  <c r="X363" i="1" a="1"/>
  <c r="X16" i="1" a="1"/>
  <c r="X88" i="1" a="1"/>
  <c r="X160" i="1" a="1"/>
  <c r="X232" i="1" a="1"/>
  <c r="X304" i="1" a="1"/>
  <c r="X127" i="1" a="1"/>
  <c r="X47" i="1" a="1"/>
  <c r="X119" i="1" a="1"/>
  <c r="X191" i="1" a="1"/>
  <c r="X263" i="1" a="1"/>
  <c r="X335" i="1" a="1"/>
  <c r="X313" i="1" a="1"/>
  <c r="X78" i="1" a="1"/>
  <c r="X150" i="1" a="1"/>
  <c r="X222" i="1" a="1"/>
  <c r="X294" i="1" a="1"/>
  <c r="X366" i="1" a="1"/>
  <c r="X73" i="1" a="1"/>
  <c r="X349" i="1" a="1"/>
  <c r="W32" i="1" a="1"/>
  <c r="W104" i="1" a="1"/>
  <c r="W176" i="1" a="1"/>
  <c r="W248" i="1" a="1"/>
  <c r="W320" i="1" a="1"/>
  <c r="W33" i="1" a="1"/>
  <c r="W105" i="1" a="1"/>
  <c r="W177" i="1" a="1"/>
  <c r="W249" i="1" a="1"/>
  <c r="W321" i="1" a="1"/>
  <c r="W28" i="1" a="1"/>
  <c r="W100" i="1" a="1"/>
  <c r="W172" i="1" a="1"/>
  <c r="W244" i="1" a="1"/>
  <c r="W316" i="1" a="1"/>
  <c r="W199" i="1" a="1"/>
  <c r="W145" i="1" a="1"/>
  <c r="W23" i="1" a="1"/>
  <c r="W95" i="1" a="1"/>
  <c r="W167" i="1" a="1"/>
  <c r="W239" i="1" a="1"/>
  <c r="W311" i="1" a="1"/>
  <c r="W61" i="1" a="1"/>
  <c r="W265" i="1" a="1"/>
  <c r="W48" i="1" a="1"/>
  <c r="W120" i="1" a="1"/>
  <c r="W192" i="1" a="1"/>
  <c r="W264" i="1" a="1"/>
  <c r="W336" i="1" a="1"/>
  <c r="W217" i="1" a="1"/>
  <c r="V32" i="1" a="1"/>
  <c r="V104" i="1" a="1"/>
  <c r="V176" i="1" a="1"/>
  <c r="V248" i="1" a="1"/>
  <c r="V320" i="1" a="1"/>
  <c r="V253" i="1" a="1"/>
  <c r="V27" i="1" a="1"/>
  <c r="V99" i="1" a="1"/>
  <c r="V171" i="1" a="1"/>
  <c r="V243" i="1" a="1"/>
  <c r="V315" i="1" a="1"/>
  <c r="V181" i="1" a="1"/>
  <c r="V28" i="1" a="1"/>
  <c r="V100" i="1" a="1"/>
  <c r="V172" i="1" a="1"/>
  <c r="V244" i="1" a="1"/>
  <c r="V316" i="1" a="1"/>
  <c r="V211" i="1" a="1"/>
  <c r="V35" i="1" a="1"/>
  <c r="V107" i="1" a="1"/>
  <c r="AC200" i="1" a="1"/>
  <c r="AC261" i="1" a="1"/>
  <c r="AC346" i="1" a="1"/>
  <c r="AC60" i="1" a="1"/>
  <c r="AC133" i="1" a="1"/>
  <c r="AB200" i="1" a="1"/>
  <c r="AB207" i="1" a="1"/>
  <c r="AB274" i="1" a="1"/>
  <c r="AB305" i="1" a="1"/>
  <c r="AB306" i="1" a="1"/>
  <c r="AA200" i="1" a="1"/>
  <c r="AA261" i="1" a="1"/>
  <c r="AA364" i="1" a="1"/>
  <c r="AA192" i="1" a="1"/>
  <c r="AA145" i="1" a="1"/>
  <c r="Z200" i="1" a="1"/>
  <c r="Z225" i="1" a="1"/>
  <c r="Z232" i="1" a="1"/>
  <c r="Z239" i="1" a="1"/>
  <c r="Z198" i="1" a="1"/>
  <c r="Y14" i="1" a="1"/>
  <c r="Y200" i="1" a="1"/>
  <c r="Y326" i="1" a="1"/>
  <c r="Y267" i="1" a="1"/>
  <c r="Y219" i="1" a="1"/>
  <c r="Y97" i="1" a="1"/>
  <c r="Y34" i="1" a="1"/>
  <c r="Y106" i="1" a="1"/>
  <c r="Y178" i="1" a="1"/>
  <c r="Y250" i="1" a="1"/>
  <c r="Y322" i="1" a="1"/>
  <c r="Y199" i="1" a="1"/>
  <c r="Y17" i="1" a="1"/>
  <c r="Y89" i="1" a="1"/>
  <c r="Y161" i="1" a="1"/>
  <c r="Y233" i="1" a="1"/>
  <c r="Y305" i="1" a="1"/>
  <c r="Y55" i="1" a="1"/>
  <c r="Y145" i="1" a="1"/>
  <c r="Y54" i="1" a="1"/>
  <c r="Y126" i="1" a="1"/>
  <c r="Y198" i="1" a="1"/>
  <c r="Y270" i="1" a="1"/>
  <c r="Y342" i="1" a="1"/>
  <c r="Y319" i="1" a="1"/>
  <c r="Y63" i="1" a="1"/>
  <c r="Y255" i="1" a="1"/>
  <c r="X38" i="1" a="1"/>
  <c r="X110" i="1" a="1"/>
  <c r="X182" i="1" a="1"/>
  <c r="X254" i="1" a="1"/>
  <c r="X326" i="1" a="1"/>
  <c r="X9" i="1" a="1"/>
  <c r="X81" i="1" a="1"/>
  <c r="X153" i="1" a="1"/>
  <c r="X225" i="1" a="1"/>
  <c r="X297" i="1" a="1"/>
  <c r="X25" i="1" a="1"/>
  <c r="X22" i="1" a="1"/>
  <c r="X94" i="1" a="1"/>
  <c r="X166" i="1" a="1"/>
  <c r="X238" i="1" a="1"/>
  <c r="X310" i="1" a="1"/>
  <c r="X157" i="1" a="1"/>
  <c r="X53" i="1" a="1"/>
  <c r="X125" i="1" a="1"/>
  <c r="X197" i="1" a="1"/>
  <c r="X269" i="1" a="1"/>
  <c r="X341" i="1" a="1"/>
  <c r="X12" i="1" a="1"/>
  <c r="X84" i="1" a="1"/>
  <c r="X156" i="1" a="1"/>
  <c r="X228" i="1" a="1"/>
  <c r="X300" i="1" a="1"/>
  <c r="X37" i="1" a="1"/>
  <c r="X79" i="1" a="1"/>
  <c r="X31" i="1" a="1"/>
  <c r="W38" i="1" a="1"/>
  <c r="W110" i="1" a="1"/>
  <c r="W182" i="1" a="1"/>
  <c r="W254" i="1" a="1"/>
  <c r="W326" i="1" a="1"/>
  <c r="W39" i="1" a="1"/>
  <c r="W111" i="1" a="1"/>
  <c r="W183" i="1" a="1"/>
  <c r="W255" i="1" a="1"/>
  <c r="W327" i="1" a="1"/>
  <c r="W34" i="1" a="1"/>
  <c r="W106" i="1" a="1"/>
  <c r="W178" i="1" a="1"/>
  <c r="W250" i="1" a="1"/>
  <c r="W322" i="1" a="1"/>
  <c r="W223" i="1" a="1"/>
  <c r="W169" i="1" a="1"/>
  <c r="W29" i="1" a="1"/>
  <c r="W101" i="1" a="1"/>
  <c r="W173" i="1" a="1"/>
  <c r="W245" i="1" a="1"/>
  <c r="W317" i="1" a="1"/>
  <c r="W67" i="1" a="1"/>
  <c r="W289" i="1" a="1"/>
  <c r="W54" i="1" a="1"/>
  <c r="W126" i="1" a="1"/>
  <c r="W198" i="1" a="1"/>
  <c r="W270" i="1" a="1"/>
  <c r="W342" i="1" a="1"/>
  <c r="W241" i="1" a="1"/>
  <c r="V38" i="1" a="1"/>
  <c r="V110" i="1" a="1"/>
  <c r="V182" i="1" a="1"/>
  <c r="V254" i="1" a="1"/>
  <c r="V326" i="1" a="1"/>
  <c r="V307" i="1" a="1"/>
  <c r="V33" i="1" a="1"/>
  <c r="V105" i="1" a="1"/>
  <c r="V177" i="1" a="1"/>
  <c r="V249" i="1" a="1"/>
  <c r="V321" i="1" a="1"/>
  <c r="V259" i="1" a="1"/>
  <c r="V34" i="1" a="1"/>
  <c r="V106" i="1" a="1"/>
  <c r="V178" i="1" a="1"/>
  <c r="V250" i="1" a="1"/>
  <c r="V322" i="1" a="1"/>
  <c r="V271" i="1" a="1"/>
  <c r="V41" i="1" a="1"/>
  <c r="AC230" i="1" a="1"/>
  <c r="AC303" i="1" a="1"/>
  <c r="AC17" i="1" a="1"/>
  <c r="AC90" i="1" a="1"/>
  <c r="AC163" i="1" a="1"/>
  <c r="AB230" i="1" a="1"/>
  <c r="AB237" i="1" a="1"/>
  <c r="AB304" i="1" a="1"/>
  <c r="AB335" i="1" a="1"/>
  <c r="AB336" i="1" a="1"/>
  <c r="AA230" i="1" a="1"/>
  <c r="AA291" i="1" a="1"/>
  <c r="AA11" i="1" a="1"/>
  <c r="AA18" i="1" a="1"/>
  <c r="AA175" i="1" a="1"/>
  <c r="Z230" i="1" a="1"/>
  <c r="Z255" i="1" a="1"/>
  <c r="Z262" i="1" a="1"/>
  <c r="Z269" i="1" a="1"/>
  <c r="Z240" i="1" a="1"/>
  <c r="Y38" i="1" a="1"/>
  <c r="Y224" i="1" a="1"/>
  <c r="Y344" i="1" a="1"/>
  <c r="Y285" i="1" a="1"/>
  <c r="Y231" i="1" a="1"/>
  <c r="Y133" i="1" a="1"/>
  <c r="Y40" i="1" a="1"/>
  <c r="Y112" i="1" a="1"/>
  <c r="Y184" i="1" a="1"/>
  <c r="Y256" i="1" a="1"/>
  <c r="Y328" i="1" a="1"/>
  <c r="Y247" i="1" a="1"/>
  <c r="Y23" i="1" a="1"/>
  <c r="Y95" i="1" a="1"/>
  <c r="Y167" i="1" a="1"/>
  <c r="Y239" i="1" a="1"/>
  <c r="Y311" i="1" a="1"/>
  <c r="Y85" i="1" a="1"/>
  <c r="Y193" i="1" a="1"/>
  <c r="Y60" i="1" a="1"/>
  <c r="Y132" i="1" a="1"/>
  <c r="Y204" i="1" a="1"/>
  <c r="Y276" i="1" a="1"/>
  <c r="Y348" i="1" a="1"/>
  <c r="Y355" i="1" a="1"/>
  <c r="Y81" i="1" a="1"/>
  <c r="Y273" i="1" a="1"/>
  <c r="X44" i="1" a="1"/>
  <c r="X116" i="1" a="1"/>
  <c r="X188" i="1" a="1"/>
  <c r="X260" i="1" a="1"/>
  <c r="X332" i="1" a="1"/>
  <c r="X15" i="1" a="1"/>
  <c r="X87" i="1" a="1"/>
  <c r="X159" i="1" a="1"/>
  <c r="X231" i="1" a="1"/>
  <c r="X303" i="1" a="1"/>
  <c r="X115" i="1" a="1"/>
  <c r="X28" i="1" a="1"/>
  <c r="X100" i="1" a="1"/>
  <c r="X172" i="1" a="1"/>
  <c r="X244" i="1" a="1"/>
  <c r="X316" i="1" a="1"/>
  <c r="X181" i="1" a="1"/>
  <c r="X59" i="1" a="1"/>
  <c r="X131" i="1" a="1"/>
  <c r="X203" i="1" a="1"/>
  <c r="X275" i="1" a="1"/>
  <c r="X347" i="1" a="1"/>
  <c r="X18" i="1" a="1"/>
  <c r="X90" i="1" a="1"/>
  <c r="X162" i="1" a="1"/>
  <c r="X234" i="1" a="1"/>
  <c r="X306" i="1" a="1"/>
  <c r="X121" i="1" a="1"/>
  <c r="X85" i="1" a="1"/>
  <c r="X145" i="1" a="1"/>
  <c r="W44" i="1" a="1"/>
  <c r="W116" i="1" a="1"/>
  <c r="W188" i="1" a="1"/>
  <c r="W260" i="1" a="1"/>
  <c r="W332" i="1" a="1"/>
  <c r="W45" i="1" a="1"/>
  <c r="W117" i="1" a="1"/>
  <c r="W189" i="1" a="1"/>
  <c r="W261" i="1" a="1"/>
  <c r="W333" i="1" a="1"/>
  <c r="W40" i="1" a="1"/>
  <c r="W112" i="1" a="1"/>
  <c r="W184" i="1" a="1"/>
  <c r="W256" i="1" a="1"/>
  <c r="W328" i="1" a="1"/>
  <c r="W247" i="1" a="1"/>
  <c r="W187" i="1" a="1"/>
  <c r="W35" i="1" a="1"/>
  <c r="W107" i="1" a="1"/>
  <c r="W179" i="1" a="1"/>
  <c r="W251" i="1" a="1"/>
  <c r="W323" i="1" a="1"/>
  <c r="W73" i="1" a="1"/>
  <c r="W313" i="1" a="1"/>
  <c r="W60" i="1" a="1"/>
  <c r="W132" i="1" a="1"/>
  <c r="W204" i="1" a="1"/>
  <c r="W276" i="1" a="1"/>
  <c r="W348" i="1" a="1"/>
  <c r="W259" i="1" a="1"/>
  <c r="V44" i="1" a="1"/>
  <c r="V116" i="1" a="1"/>
  <c r="V188" i="1" a="1"/>
  <c r="V260" i="1" a="1"/>
  <c r="V332" i="1" a="1"/>
  <c r="V355" i="1" a="1"/>
  <c r="V39" i="1" a="1"/>
  <c r="V111" i="1" a="1"/>
  <c r="V183" i="1" a="1"/>
  <c r="V255" i="1" a="1"/>
  <c r="V327" i="1" a="1"/>
  <c r="V313" i="1" a="1"/>
  <c r="V40" i="1" a="1"/>
  <c r="V112" i="1" a="1"/>
  <c r="AC272" i="1" a="1"/>
  <c r="AC345" i="1" a="1"/>
  <c r="AC59" i="1" a="1"/>
  <c r="AC132" i="1" a="1"/>
  <c r="AC205" i="1" a="1"/>
  <c r="AB272" i="1" a="1"/>
  <c r="AB279" i="1" a="1"/>
  <c r="AB346" i="1" a="1"/>
  <c r="AB79" i="1" a="1"/>
  <c r="AB169" i="1" a="1"/>
  <c r="AA272" i="1" a="1"/>
  <c r="AA333" i="1" a="1"/>
  <c r="AA53" i="1" a="1"/>
  <c r="AA60" i="1" a="1"/>
  <c r="AA217" i="1" a="1"/>
  <c r="Z272" i="1" a="1"/>
  <c r="Z297" i="1" a="1"/>
  <c r="Z304" i="1" a="1"/>
  <c r="Z311" i="1" a="1"/>
  <c r="Z264" i="1" a="1"/>
  <c r="Y56" i="1" a="1"/>
  <c r="Y230" i="1" a="1"/>
  <c r="Y356" i="1" a="1"/>
  <c r="Y321" i="1" a="1"/>
  <c r="Y249" i="1" a="1"/>
  <c r="Y175" i="1" a="1"/>
  <c r="Y46" i="1" a="1"/>
  <c r="Y118" i="1" a="1"/>
  <c r="Y190" i="1" a="1"/>
  <c r="Y262" i="1" a="1"/>
  <c r="Y334" i="1" a="1"/>
  <c r="Y313" i="1" a="1"/>
  <c r="Y29" i="1" a="1"/>
  <c r="Y101" i="1" a="1"/>
  <c r="Y173" i="1" a="1"/>
  <c r="Y245" i="1" a="1"/>
  <c r="Y317" i="1" a="1"/>
  <c r="Y127" i="1" a="1"/>
  <c r="Y241" i="1" a="1"/>
  <c r="Y66" i="1" a="1"/>
  <c r="Y138" i="1" a="1"/>
  <c r="Y210" i="1" a="1"/>
  <c r="Y282" i="1" a="1"/>
  <c r="Y354" i="1" a="1"/>
  <c r="Y13" i="1" a="1"/>
  <c r="Y99" i="1" a="1"/>
  <c r="Y291" i="1" a="1"/>
  <c r="X50" i="1" a="1"/>
  <c r="X122" i="1" a="1"/>
  <c r="X194" i="1" a="1"/>
  <c r="X266" i="1" a="1"/>
  <c r="X338" i="1" a="1"/>
  <c r="X21" i="1" a="1"/>
  <c r="X93" i="1" a="1"/>
  <c r="X165" i="1" a="1"/>
  <c r="X237" i="1" a="1"/>
  <c r="X309" i="1" a="1"/>
  <c r="X133" i="1" a="1"/>
  <c r="X34" i="1" a="1"/>
  <c r="X106" i="1" a="1"/>
  <c r="X178" i="1" a="1"/>
  <c r="X250" i="1" a="1"/>
  <c r="X322" i="1" a="1"/>
  <c r="X223" i="1" a="1"/>
  <c r="X65" i="1" a="1"/>
  <c r="X137" i="1" a="1"/>
  <c r="X209" i="1" a="1"/>
  <c r="X281" i="1" a="1"/>
  <c r="X353" i="1" a="1"/>
  <c r="X24" i="1" a="1"/>
  <c r="X96" i="1" a="1"/>
  <c r="X168" i="1" a="1"/>
  <c r="X240" i="1" a="1"/>
  <c r="X312" i="1" a="1"/>
  <c r="X139" i="1" a="1"/>
  <c r="X91" i="1" a="1"/>
  <c r="X175" i="1" a="1"/>
  <c r="AC344" i="1" a="1"/>
  <c r="AC58" i="1" a="1"/>
  <c r="AC131" i="1" a="1"/>
  <c r="AC204" i="1" a="1"/>
  <c r="AC277" i="1" a="1"/>
  <c r="AB344" i="1" a="1"/>
  <c r="AB351" i="1" a="1"/>
  <c r="AB17" i="1" a="1"/>
  <c r="AB18" i="1" a="1"/>
  <c r="AB67" i="1" a="1"/>
  <c r="AA344" i="1" a="1"/>
  <c r="AA346" i="1" a="1"/>
  <c r="AA125" i="1" a="1"/>
  <c r="AA132" i="1" a="1"/>
  <c r="AA289" i="1" a="1"/>
  <c r="Z344" i="1" a="1"/>
  <c r="Z55" i="1" a="1"/>
  <c r="Z103" i="1" a="1"/>
  <c r="Z85" i="1" a="1"/>
  <c r="Z312" i="1" a="1"/>
  <c r="Y86" i="1" a="1"/>
  <c r="Y248" i="1" a="1"/>
  <c r="Y33" i="1" a="1"/>
  <c r="Y51" i="1" a="1"/>
  <c r="Y279" i="1" a="1"/>
  <c r="Y265" i="1" a="1"/>
  <c r="Y58" i="1" a="1"/>
  <c r="Y130" i="1" a="1"/>
  <c r="Y202" i="1" a="1"/>
  <c r="Y274" i="1" a="1"/>
  <c r="Y346" i="1" a="1"/>
  <c r="Y91" i="1" a="1"/>
  <c r="Y41" i="1" a="1"/>
  <c r="Y113" i="1" a="1"/>
  <c r="Y185" i="1" a="1"/>
  <c r="Y257" i="1" a="1"/>
  <c r="Y329" i="1" a="1"/>
  <c r="Y211" i="1" a="1"/>
  <c r="Y349" i="1" a="1"/>
  <c r="Y78" i="1" a="1"/>
  <c r="Y150" i="1" a="1"/>
  <c r="Y222" i="1" a="1"/>
  <c r="Y294" i="1" a="1"/>
  <c r="Y366" i="1" a="1"/>
  <c r="Y163" i="1" a="1"/>
  <c r="Y135" i="1" a="1"/>
  <c r="Y327" i="1" a="1"/>
  <c r="X62" i="1" a="1"/>
  <c r="X134" i="1" a="1"/>
  <c r="X206" i="1" a="1"/>
  <c r="X278" i="1" a="1"/>
  <c r="X350" i="1" a="1"/>
  <c r="X33" i="1" a="1"/>
  <c r="X105" i="1" a="1"/>
  <c r="X177" i="1" a="1"/>
  <c r="X249" i="1" a="1"/>
  <c r="X321" i="1" a="1"/>
  <c r="X205" i="1" a="1"/>
  <c r="X46" i="1" a="1"/>
  <c r="X118" i="1" a="1"/>
  <c r="X190" i="1" a="1"/>
  <c r="X262" i="1" a="1"/>
  <c r="X334" i="1" a="1"/>
  <c r="X325" i="1" a="1"/>
  <c r="X77" i="1" a="1"/>
  <c r="X149" i="1" a="1"/>
  <c r="X221" i="1" a="1"/>
  <c r="X293" i="1" a="1"/>
  <c r="X365" i="1" a="1"/>
  <c r="X36" i="1" a="1"/>
  <c r="X108" i="1" a="1"/>
  <c r="X180" i="1" a="1"/>
  <c r="X252" i="1" a="1"/>
  <c r="X324" i="1" a="1"/>
  <c r="X211" i="1" a="1"/>
  <c r="X103" i="1" a="1"/>
  <c r="X259" i="1" a="1"/>
  <c r="W62" i="1" a="1"/>
  <c r="W134" i="1" a="1"/>
  <c r="W206" i="1" a="1"/>
  <c r="W278" i="1" a="1"/>
  <c r="W350" i="1" a="1"/>
  <c r="W63" i="1" a="1"/>
  <c r="W135" i="1" a="1"/>
  <c r="W207" i="1" a="1"/>
  <c r="W279" i="1" a="1"/>
  <c r="W351" i="1" a="1"/>
  <c r="W58" i="1" a="1"/>
  <c r="W130" i="1" a="1"/>
  <c r="W202" i="1" a="1"/>
  <c r="W274" i="1" a="1"/>
  <c r="W346" i="1" a="1"/>
  <c r="W319" i="1" a="1"/>
  <c r="W253" i="1" a="1"/>
  <c r="W53" i="1" a="1"/>
  <c r="W125" i="1" a="1"/>
  <c r="W197" i="1" a="1"/>
  <c r="W269" i="1" a="1"/>
  <c r="W341" i="1" a="1"/>
  <c r="W109" i="1" a="1"/>
  <c r="W13" i="1" a="1"/>
  <c r="W78" i="1" a="1"/>
  <c r="W150" i="1" a="1"/>
  <c r="W222" i="1" a="1"/>
  <c r="W294" i="1" a="1"/>
  <c r="W366" i="1" a="1"/>
  <c r="W331" i="1" a="1"/>
  <c r="V62" i="1" a="1"/>
  <c r="V134" i="1" a="1"/>
  <c r="V206" i="1" a="1"/>
  <c r="V278" i="1" a="1"/>
  <c r="V350" i="1" a="1"/>
  <c r="V187" i="1" a="1"/>
  <c r="V57" i="1" a="1"/>
  <c r="V129" i="1" a="1"/>
  <c r="V201" i="1" a="1"/>
  <c r="V273" i="1" a="1"/>
  <c r="V345" i="1" a="1"/>
  <c r="V157" i="1" a="1"/>
  <c r="V58" i="1" a="1"/>
  <c r="AC45" i="1" a="1"/>
  <c r="AC130" i="1" a="1"/>
  <c r="AC203" i="1" a="1"/>
  <c r="AC276" i="1" a="1"/>
  <c r="AC349" i="1" a="1"/>
  <c r="AB13" i="1" a="1"/>
  <c r="AB58" i="1" a="1"/>
  <c r="AB89" i="1" a="1"/>
  <c r="AB90" i="1" a="1"/>
  <c r="AB331" i="1" a="1"/>
  <c r="AA45" i="1" a="1"/>
  <c r="AA64" i="1" a="1"/>
  <c r="AA197" i="1" a="1"/>
  <c r="AA222" i="1" a="1"/>
  <c r="AA361" i="1" a="1"/>
  <c r="Z9" i="1" a="1"/>
  <c r="Z16" i="1" a="1"/>
  <c r="Z23" i="1" a="1"/>
  <c r="Z24" i="1" a="1"/>
  <c r="Z342" i="1" a="1"/>
  <c r="Y110" i="1" a="1"/>
  <c r="Y272" i="1" a="1"/>
  <c r="Y75" i="1" a="1"/>
  <c r="Y111" i="1" a="1"/>
  <c r="Y315" i="1" a="1"/>
  <c r="Y325" i="1" a="1"/>
  <c r="Y70" i="1" a="1"/>
  <c r="Y142" i="1" a="1"/>
  <c r="Y214" i="1" a="1"/>
  <c r="Y286" i="1" a="1"/>
  <c r="Y358" i="1" a="1"/>
  <c r="Y181" i="1" a="1"/>
  <c r="Y53" i="1" a="1"/>
  <c r="Y125" i="1" a="1"/>
  <c r="Y197" i="1" a="1"/>
  <c r="Y269" i="1" a="1"/>
  <c r="Y341" i="1" a="1"/>
  <c r="Y289" i="1" a="1"/>
  <c r="Y18" i="1" a="1"/>
  <c r="Y90" i="1" a="1"/>
  <c r="Y162" i="1" a="1"/>
  <c r="Y234" i="1" a="1"/>
  <c r="Y306" i="1" a="1"/>
  <c r="Y67" i="1" a="1"/>
  <c r="Y235" i="1" a="1"/>
  <c r="Y171" i="1" a="1"/>
  <c r="Y363" i="1" a="1"/>
  <c r="X74" i="1" a="1"/>
  <c r="X146" i="1" a="1"/>
  <c r="X218" i="1" a="1"/>
  <c r="X290" i="1" a="1"/>
  <c r="X362" i="1" a="1"/>
  <c r="X45" i="1" a="1"/>
  <c r="X117" i="1" a="1"/>
  <c r="X189" i="1" a="1"/>
  <c r="X261" i="1" a="1"/>
  <c r="X333" i="1" a="1"/>
  <c r="X319" i="1" a="1"/>
  <c r="X58" i="1" a="1"/>
  <c r="X130" i="1" a="1"/>
  <c r="X202" i="1" a="1"/>
  <c r="X274" i="1" a="1"/>
  <c r="X346" i="1" a="1"/>
  <c r="X17" i="1" a="1"/>
  <c r="X89" i="1" a="1"/>
  <c r="X161" i="1" a="1"/>
  <c r="X233" i="1" a="1"/>
  <c r="X305" i="1" a="1"/>
  <c r="X193" i="1" a="1"/>
  <c r="X48" i="1" a="1"/>
  <c r="X120" i="1" a="1"/>
  <c r="X192" i="1" a="1"/>
  <c r="X264" i="1" a="1"/>
  <c r="X336" i="1" a="1"/>
  <c r="X277" i="1" a="1"/>
  <c r="X151" i="1" a="1"/>
  <c r="X355" i="1" a="1"/>
  <c r="W74" i="1" a="1"/>
  <c r="W146" i="1" a="1"/>
  <c r="W218" i="1" a="1"/>
  <c r="W290" i="1" a="1"/>
  <c r="W362" i="1" a="1"/>
  <c r="W75" i="1" a="1"/>
  <c r="W147" i="1" a="1"/>
  <c r="W219" i="1" a="1"/>
  <c r="W291" i="1" a="1"/>
  <c r="W363" i="1" a="1"/>
  <c r="W70" i="1" a="1"/>
  <c r="W142" i="1" a="1"/>
  <c r="W214" i="1" a="1"/>
  <c r="W286" i="1" a="1"/>
  <c r="W358" i="1" a="1"/>
  <c r="W367" i="1" a="1"/>
  <c r="W301" i="1" a="1"/>
  <c r="W65" i="1" a="1"/>
  <c r="W137" i="1" a="1"/>
  <c r="W209" i="1" a="1"/>
  <c r="W281" i="1" a="1"/>
  <c r="W353" i="1" a="1"/>
  <c r="W139" i="1" a="1"/>
  <c r="W18" i="1" a="1"/>
  <c r="W90" i="1" a="1"/>
  <c r="W162" i="1" a="1"/>
  <c r="W234" i="1" a="1"/>
  <c r="W306" i="1" a="1"/>
  <c r="W97" i="1" a="1"/>
  <c r="W19" i="1" a="1"/>
  <c r="V74" i="1" a="1"/>
  <c r="V146" i="1" a="1"/>
  <c r="V218" i="1" a="1"/>
  <c r="V290" i="1" a="1"/>
  <c r="V362" i="1" a="1"/>
  <c r="V301" i="1" a="1"/>
  <c r="V69" i="1" a="1"/>
  <c r="V141" i="1" a="1"/>
  <c r="V213" i="1" a="1"/>
  <c r="V285" i="1" a="1"/>
  <c r="V357" i="1" a="1"/>
  <c r="V283" i="1" a="1"/>
  <c r="V70" i="1" a="1"/>
  <c r="V142" i="1" a="1"/>
  <c r="V214" i="1" a="1"/>
  <c r="V286" i="1" a="1"/>
  <c r="AC75" i="1" a="1"/>
  <c r="AC160" i="1" a="1"/>
  <c r="AC233" i="1" a="1"/>
  <c r="AC306" i="1" a="1"/>
  <c r="AB14" i="1" a="1"/>
  <c r="AB21" i="1" a="1"/>
  <c r="AB88" i="1" a="1"/>
  <c r="AB119" i="1" a="1"/>
  <c r="AB120" i="1" a="1"/>
  <c r="AA14" i="1" a="1"/>
  <c r="AA75" i="1" a="1"/>
  <c r="AA94" i="1" a="1"/>
  <c r="AA227" i="1" a="1"/>
  <c r="AA252" i="1" a="1"/>
  <c r="Z14" i="1" a="1"/>
  <c r="Z39" i="1" a="1"/>
  <c r="Z46" i="1" a="1"/>
  <c r="Z53" i="1" a="1"/>
  <c r="Z54" i="1" a="1"/>
  <c r="Z187" i="1" a="1"/>
  <c r="Y128" i="1" a="1"/>
  <c r="Y284" i="1" a="1"/>
  <c r="Y93" i="1" a="1"/>
  <c r="Y129" i="1" a="1"/>
  <c r="Y333" i="1" a="1"/>
  <c r="Y367" i="1" a="1"/>
  <c r="Y76" i="1" a="1"/>
  <c r="Y148" i="1" a="1"/>
  <c r="Y220" i="1" a="1"/>
  <c r="Y292" i="1" a="1"/>
  <c r="Y364" i="1" a="1"/>
  <c r="Y217" i="1" a="1"/>
  <c r="Y59" i="1" a="1"/>
  <c r="Y131" i="1" a="1"/>
  <c r="Y203" i="1" a="1"/>
  <c r="Y275" i="1" a="1"/>
  <c r="Y347" i="1" a="1"/>
  <c r="Y337" i="1" a="1"/>
  <c r="Y24" i="1" a="1"/>
  <c r="Y96" i="1" a="1"/>
  <c r="Y168" i="1" a="1"/>
  <c r="Y240" i="1" a="1"/>
  <c r="Y312" i="1" a="1"/>
  <c r="Y109" i="1" a="1"/>
  <c r="Y271" i="1" a="1"/>
  <c r="Y183" i="1" a="1"/>
  <c r="X8" i="1" a="1"/>
  <c r="X80" i="1" a="1"/>
  <c r="X152" i="1" a="1"/>
  <c r="X224" i="1" a="1"/>
  <c r="X296" i="1" a="1"/>
  <c r="X55" i="1" a="1"/>
  <c r="X51" i="1" a="1"/>
  <c r="X123" i="1" a="1"/>
  <c r="X195" i="1" a="1"/>
  <c r="X267" i="1" a="1"/>
  <c r="X339" i="1" a="1"/>
  <c r="X361" i="1" a="1"/>
  <c r="X64" i="1" a="1"/>
  <c r="X136" i="1" a="1"/>
  <c r="X208" i="1" a="1"/>
  <c r="X280" i="1" a="1"/>
  <c r="X352" i="1" a="1"/>
  <c r="X23" i="1" a="1"/>
  <c r="X95" i="1" a="1"/>
  <c r="X167" i="1" a="1"/>
  <c r="X239" i="1" a="1"/>
  <c r="X311" i="1" a="1"/>
  <c r="X247" i="1" a="1"/>
  <c r="X54" i="1" a="1"/>
  <c r="X126" i="1" a="1"/>
  <c r="X198" i="1" a="1"/>
  <c r="X270" i="1" a="1"/>
  <c r="X342" i="1" a="1"/>
  <c r="X331" i="1" a="1"/>
  <c r="X199" i="1" a="1"/>
  <c r="W8" i="1" a="1"/>
  <c r="W80" i="1" a="1"/>
  <c r="W152" i="1" a="1"/>
  <c r="W224" i="1" a="1"/>
  <c r="W296" i="1" a="1"/>
  <c r="W9" i="1" a="1"/>
  <c r="W81" i="1" a="1"/>
  <c r="W153" i="1" a="1"/>
  <c r="W225" i="1" a="1"/>
  <c r="W297" i="1" a="1"/>
  <c r="W49" i="1" a="1"/>
  <c r="W76" i="1" a="1"/>
  <c r="W148" i="1" a="1"/>
  <c r="W220" i="1" a="1"/>
  <c r="W292" i="1" a="1"/>
  <c r="W364" i="1" a="1"/>
  <c r="W31" i="1" a="1"/>
  <c r="W325" i="1" a="1"/>
  <c r="W71" i="1" a="1"/>
  <c r="W143" i="1" a="1"/>
  <c r="W215" i="1" a="1"/>
  <c r="W287" i="1" a="1"/>
  <c r="W359" i="1" a="1"/>
  <c r="W163" i="1" a="1"/>
  <c r="W24" i="1" a="1"/>
  <c r="W96" i="1" a="1"/>
  <c r="W168" i="1" a="1"/>
  <c r="W240" i="1" a="1"/>
  <c r="W312" i="1" a="1"/>
  <c r="W115" i="1" a="1"/>
  <c r="V8" i="1" a="1"/>
  <c r="V80" i="1" a="1"/>
  <c r="V152" i="1" a="1"/>
  <c r="V224" i="1" a="1"/>
  <c r="V296" i="1" a="1"/>
  <c r="V73" i="1" a="1"/>
  <c r="V367" i="1" a="1"/>
  <c r="V75" i="1" a="1"/>
  <c r="V147" i="1" a="1"/>
  <c r="AC302" i="1" a="1"/>
  <c r="AC235" i="1" a="1"/>
  <c r="AB217" i="1" a="1"/>
  <c r="AA83" i="1" a="1"/>
  <c r="Z327" i="1" a="1"/>
  <c r="Y80" i="1" a="1"/>
  <c r="Y261" i="1" a="1"/>
  <c r="Y196" i="1" a="1"/>
  <c r="Y35" i="1" a="1"/>
  <c r="Y323" i="1" a="1"/>
  <c r="Y144" i="1" a="1"/>
  <c r="Y121" i="1" a="1"/>
  <c r="X128" i="1" a="1"/>
  <c r="X27" i="1" a="1"/>
  <c r="X315" i="1" a="1"/>
  <c r="X184" i="1" a="1"/>
  <c r="X71" i="1" a="1"/>
  <c r="X359" i="1" a="1"/>
  <c r="X246" i="1" a="1"/>
  <c r="X217" i="1" a="1"/>
  <c r="W200" i="1" a="1"/>
  <c r="W57" i="1" a="1"/>
  <c r="W273" i="1" a="1"/>
  <c r="W124" i="1" a="1"/>
  <c r="W340" i="1" a="1"/>
  <c r="W47" i="1" a="1"/>
  <c r="W263" i="1" a="1"/>
  <c r="W361" i="1" a="1"/>
  <c r="W216" i="1" a="1"/>
  <c r="W307" i="1" a="1"/>
  <c r="V200" i="1" a="1"/>
  <c r="V121" i="1" a="1"/>
  <c r="V195" i="1" a="1"/>
  <c r="V363" i="1" a="1"/>
  <c r="V118" i="1" a="1"/>
  <c r="V226" i="1" a="1"/>
  <c r="V352" i="1" a="1"/>
  <c r="V47" i="1" a="1"/>
  <c r="V125" i="1" a="1"/>
  <c r="V197" i="1" a="1"/>
  <c r="V269" i="1" a="1"/>
  <c r="V341" i="1" a="1"/>
  <c r="V103" i="1" a="1"/>
  <c r="V54" i="1" a="1"/>
  <c r="V126" i="1" a="1"/>
  <c r="V198" i="1" a="1"/>
  <c r="V270" i="1" a="1"/>
  <c r="V342" i="1" a="1"/>
  <c r="V67" i="1" a="1"/>
  <c r="U50" i="1" a="1"/>
  <c r="U122" i="1" a="1"/>
  <c r="U194" i="1" a="1"/>
  <c r="U266" i="1" a="1"/>
  <c r="U338" i="1" a="1"/>
  <c r="U39" i="1" a="1"/>
  <c r="U111" i="1" a="1"/>
  <c r="U183" i="1" a="1"/>
  <c r="U255" i="1" a="1"/>
  <c r="U327" i="1" a="1"/>
  <c r="U259" i="1" a="1"/>
  <c r="U64" i="1" a="1"/>
  <c r="U136" i="1" a="1"/>
  <c r="U208" i="1" a="1"/>
  <c r="U280" i="1" a="1"/>
  <c r="U352" i="1" a="1"/>
  <c r="U37" i="1" a="1"/>
  <c r="U47" i="1" a="1"/>
  <c r="U119" i="1" a="1"/>
  <c r="U191" i="1" a="1"/>
  <c r="U263" i="1" a="1"/>
  <c r="U335" i="1" a="1"/>
  <c r="U223" i="1" a="1"/>
  <c r="U30" i="1" a="1"/>
  <c r="U102" i="1" a="1"/>
  <c r="U174" i="1" a="1"/>
  <c r="U246" i="1" a="1"/>
  <c r="U318" i="1" a="1"/>
  <c r="U133" i="1" a="1"/>
  <c r="U229" i="1" a="1"/>
  <c r="T50" i="1" a="1"/>
  <c r="T122" i="1" a="1"/>
  <c r="T194" i="1" a="1"/>
  <c r="T266" i="1" a="1"/>
  <c r="T338" i="1" a="1"/>
  <c r="T27" i="1" a="1"/>
  <c r="T99" i="1" a="1"/>
  <c r="T171" i="1" a="1"/>
  <c r="T243" i="1" a="1"/>
  <c r="T315" i="1" a="1"/>
  <c r="T295" i="1" a="1"/>
  <c r="T58" i="1" a="1"/>
  <c r="T130" i="1" a="1"/>
  <c r="T202" i="1" a="1"/>
  <c r="T274" i="1" a="1"/>
  <c r="T346" i="1" a="1"/>
  <c r="T17" i="1" a="1"/>
  <c r="T89" i="1" a="1"/>
  <c r="T161" i="1" a="1"/>
  <c r="T233" i="1" a="1"/>
  <c r="T305" i="1" a="1"/>
  <c r="T247" i="1" a="1"/>
  <c r="T54" i="1" a="1"/>
  <c r="T126" i="1" a="1"/>
  <c r="T198" i="1" a="1"/>
  <c r="T270" i="1" a="1"/>
  <c r="T342" i="1" a="1"/>
  <c r="T367" i="1" a="1"/>
  <c r="T139" i="1" a="1"/>
  <c r="T265" i="1" a="1"/>
  <c r="S50" i="1" a="1"/>
  <c r="S122" i="1" a="1"/>
  <c r="S194" i="1" a="1"/>
  <c r="S266" i="1" a="1"/>
  <c r="S344" i="1" a="1"/>
  <c r="S57" i="1" a="1"/>
  <c r="S129" i="1" a="1"/>
  <c r="S201" i="1" a="1"/>
  <c r="S273" i="1" a="1"/>
  <c r="S345" i="1" a="1"/>
  <c r="S58" i="1" a="1"/>
  <c r="S130" i="1" a="1"/>
  <c r="S202" i="1" a="1"/>
  <c r="S274" i="1" a="1"/>
  <c r="S346" i="1" a="1"/>
  <c r="S53" i="1" a="1"/>
  <c r="S125" i="1" a="1"/>
  <c r="S197" i="1" a="1"/>
  <c r="AC273" i="1" a="1"/>
  <c r="AC307" i="1" a="1"/>
  <c r="AB48" i="1" a="1"/>
  <c r="AA155" i="1" a="1"/>
  <c r="Z367" i="1" a="1"/>
  <c r="Y104" i="1" a="1"/>
  <c r="Y297" i="1" a="1"/>
  <c r="Y208" i="1" a="1"/>
  <c r="Y47" i="1" a="1"/>
  <c r="Y335" i="1" a="1"/>
  <c r="Y156" i="1" a="1"/>
  <c r="Y205" i="1" a="1"/>
  <c r="X140" i="1" a="1"/>
  <c r="X39" i="1" a="1"/>
  <c r="X327" i="1" a="1"/>
  <c r="X196" i="1" a="1"/>
  <c r="X83" i="1" a="1"/>
  <c r="X43" i="1" a="1"/>
  <c r="X258" i="1" a="1"/>
  <c r="X307" i="1" a="1"/>
  <c r="W212" i="1" a="1"/>
  <c r="W69" i="1" a="1"/>
  <c r="W285" i="1" a="1"/>
  <c r="W136" i="1" a="1"/>
  <c r="W352" i="1" a="1"/>
  <c r="W59" i="1" a="1"/>
  <c r="W275" i="1" a="1"/>
  <c r="W12" i="1" a="1"/>
  <c r="W228" i="1" a="1"/>
  <c r="W355" i="1" a="1"/>
  <c r="V212" i="1" a="1"/>
  <c r="V241" i="1" a="1"/>
  <c r="V207" i="1" a="1"/>
  <c r="V55" i="1" a="1"/>
  <c r="V124" i="1" a="1"/>
  <c r="V256" i="1" a="1"/>
  <c r="V358" i="1" a="1"/>
  <c r="V53" i="1" a="1"/>
  <c r="V131" i="1" a="1"/>
  <c r="V203" i="1" a="1"/>
  <c r="V275" i="1" a="1"/>
  <c r="V347" i="1" a="1"/>
  <c r="V133" i="1" a="1"/>
  <c r="V60" i="1" a="1"/>
  <c r="V132" i="1" a="1"/>
  <c r="V204" i="1" a="1"/>
  <c r="V276" i="1" a="1"/>
  <c r="V348" i="1" a="1"/>
  <c r="V139" i="1" a="1"/>
  <c r="U56" i="1" a="1"/>
  <c r="U128" i="1" a="1"/>
  <c r="U200" i="1" a="1"/>
  <c r="U272" i="1" a="1"/>
  <c r="U344" i="1" a="1"/>
  <c r="U45" i="1" a="1"/>
  <c r="U117" i="1" a="1"/>
  <c r="U189" i="1" a="1"/>
  <c r="U261" i="1" a="1"/>
  <c r="U333" i="1" a="1"/>
  <c r="U301" i="1" a="1"/>
  <c r="U70" i="1" a="1"/>
  <c r="U142" i="1" a="1"/>
  <c r="U214" i="1" a="1"/>
  <c r="U286" i="1" a="1"/>
  <c r="U358" i="1" a="1"/>
  <c r="U151" i="1" a="1"/>
  <c r="U53" i="1" a="1"/>
  <c r="U125" i="1" a="1"/>
  <c r="U197" i="1" a="1"/>
  <c r="U269" i="1" a="1"/>
  <c r="U341" i="1" a="1"/>
  <c r="U265" i="1" a="1"/>
  <c r="U36" i="1" a="1"/>
  <c r="U108" i="1" a="1"/>
  <c r="U180" i="1" a="1"/>
  <c r="U252" i="1" a="1"/>
  <c r="U324" i="1" a="1"/>
  <c r="U163" i="1" a="1"/>
  <c r="U271" i="1" a="1"/>
  <c r="T56" i="1" a="1"/>
  <c r="T128" i="1" a="1"/>
  <c r="T200" i="1" a="1"/>
  <c r="T272" i="1" a="1"/>
  <c r="T344" i="1" a="1"/>
  <c r="T33" i="1" a="1"/>
  <c r="T105" i="1" a="1"/>
  <c r="T177" i="1" a="1"/>
  <c r="T249" i="1" a="1"/>
  <c r="T321" i="1" a="1"/>
  <c r="T349" i="1" a="1"/>
  <c r="T64" i="1" a="1"/>
  <c r="T136" i="1" a="1"/>
  <c r="T208" i="1" a="1"/>
  <c r="T280" i="1" a="1"/>
  <c r="T352" i="1" a="1"/>
  <c r="T23" i="1" a="1"/>
  <c r="T95" i="1" a="1"/>
  <c r="T167" i="1" a="1"/>
  <c r="T239" i="1" a="1"/>
  <c r="T311" i="1" a="1"/>
  <c r="T289" i="1" a="1"/>
  <c r="T60" i="1" a="1"/>
  <c r="T132" i="1" a="1"/>
  <c r="T204" i="1" a="1"/>
  <c r="T276" i="1" a="1"/>
  <c r="T348" i="1" a="1"/>
  <c r="T13" i="1" a="1"/>
  <c r="T145" i="1" a="1"/>
  <c r="T301" i="1" a="1"/>
  <c r="S56" i="1" a="1"/>
  <c r="S128" i="1" a="1"/>
  <c r="S200" i="1" a="1"/>
  <c r="S272" i="1" a="1"/>
  <c r="S350" i="1" a="1"/>
  <c r="S63" i="1" a="1"/>
  <c r="S135" i="1" a="1"/>
  <c r="S207" i="1" a="1"/>
  <c r="S279" i="1" a="1"/>
  <c r="S351" i="1" a="1"/>
  <c r="S64" i="1" a="1"/>
  <c r="S136" i="1" a="1"/>
  <c r="S208" i="1" a="1"/>
  <c r="S280" i="1" a="1"/>
  <c r="S352" i="1" a="1"/>
  <c r="S59" i="1" a="1"/>
  <c r="S131" i="1" a="1"/>
  <c r="S203" i="1" a="1"/>
  <c r="AC117" i="1" a="1"/>
  <c r="AB56" i="1" a="1"/>
  <c r="AB162" i="1" a="1"/>
  <c r="AA269" i="1" a="1"/>
  <c r="Z88" i="1" a="1"/>
  <c r="Y152" i="1" a="1"/>
  <c r="Y351" i="1" a="1"/>
  <c r="Y226" i="1" a="1"/>
  <c r="Y65" i="1" a="1"/>
  <c r="Y353" i="1" a="1"/>
  <c r="Y174" i="1" a="1"/>
  <c r="Y301" i="1" a="1"/>
  <c r="X158" i="1" a="1"/>
  <c r="X57" i="1" a="1"/>
  <c r="X345" i="1" a="1"/>
  <c r="X214" i="1" a="1"/>
  <c r="X101" i="1" a="1"/>
  <c r="X295" i="1" a="1"/>
  <c r="X276" i="1" a="1"/>
  <c r="W14" i="1" a="1"/>
  <c r="W230" i="1" a="1"/>
  <c r="W87" i="1" a="1"/>
  <c r="W303" i="1" a="1"/>
  <c r="W154" i="1" a="1"/>
  <c r="W43" i="1" a="1"/>
  <c r="W77" i="1" a="1"/>
  <c r="W293" i="1" a="1"/>
  <c r="W30" i="1" a="1"/>
  <c r="W246" i="1" a="1"/>
  <c r="V14" i="1" a="1"/>
  <c r="V230" i="1" a="1"/>
  <c r="V9" i="1" a="1"/>
  <c r="V219" i="1" a="1"/>
  <c r="V49" i="1" a="1"/>
  <c r="V130" i="1" a="1"/>
  <c r="V262" i="1" a="1"/>
  <c r="V364" i="1" a="1"/>
  <c r="V59" i="1" a="1"/>
  <c r="V137" i="1" a="1"/>
  <c r="V209" i="1" a="1"/>
  <c r="V281" i="1" a="1"/>
  <c r="V353" i="1" a="1"/>
  <c r="V193" i="1" a="1"/>
  <c r="V66" i="1" a="1"/>
  <c r="V138" i="1" a="1"/>
  <c r="V210" i="1" a="1"/>
  <c r="V282" i="1" a="1"/>
  <c r="V354" i="1" a="1"/>
  <c r="V205" i="1" a="1"/>
  <c r="U62" i="1" a="1"/>
  <c r="U134" i="1" a="1"/>
  <c r="U206" i="1" a="1"/>
  <c r="U278" i="1" a="1"/>
  <c r="U350" i="1" a="1"/>
  <c r="U51" i="1" a="1"/>
  <c r="U123" i="1" a="1"/>
  <c r="U195" i="1" a="1"/>
  <c r="U267" i="1" a="1"/>
  <c r="U339" i="1" a="1"/>
  <c r="U343" i="1" a="1"/>
  <c r="U76" i="1" a="1"/>
  <c r="U148" i="1" a="1"/>
  <c r="U220" i="1" a="1"/>
  <c r="U292" i="1" a="1"/>
  <c r="U364" i="1" a="1"/>
  <c r="U199" i="1" a="1"/>
  <c r="U59" i="1" a="1"/>
  <c r="U131" i="1" a="1"/>
  <c r="U203" i="1" a="1"/>
  <c r="U275" i="1" a="1"/>
  <c r="U347" i="1" a="1"/>
  <c r="U307" i="1" a="1"/>
  <c r="U42" i="1" a="1"/>
  <c r="U114" i="1" a="1"/>
  <c r="U186" i="1" a="1"/>
  <c r="U258" i="1" a="1"/>
  <c r="U330" i="1" a="1"/>
  <c r="U205" i="1" a="1"/>
  <c r="U313" i="1" a="1"/>
  <c r="T62" i="1" a="1"/>
  <c r="T134" i="1" a="1"/>
  <c r="T206" i="1" a="1"/>
  <c r="T278" i="1" a="1"/>
  <c r="T350" i="1" a="1"/>
  <c r="T39" i="1" a="1"/>
  <c r="T111" i="1" a="1"/>
  <c r="T183" i="1" a="1"/>
  <c r="T255" i="1" a="1"/>
  <c r="T327" i="1" a="1"/>
  <c r="T43" i="1" a="1"/>
  <c r="T70" i="1" a="1"/>
  <c r="T142" i="1" a="1"/>
  <c r="T214" i="1" a="1"/>
  <c r="T286" i="1" a="1"/>
  <c r="T358" i="1" a="1"/>
  <c r="T29" i="1" a="1"/>
  <c r="T101" i="1" a="1"/>
  <c r="T173" i="1" a="1"/>
  <c r="T245" i="1" a="1"/>
  <c r="T317" i="1" a="1"/>
  <c r="T325" i="1" a="1"/>
  <c r="T66" i="1" a="1"/>
  <c r="T138" i="1" a="1"/>
  <c r="T210" i="1" a="1"/>
  <c r="T282" i="1" a="1"/>
  <c r="T354" i="1" a="1"/>
  <c r="T79" i="1" a="1"/>
  <c r="T151" i="1" a="1"/>
  <c r="T343" i="1" a="1"/>
  <c r="S62" i="1" a="1"/>
  <c r="S134" i="1" a="1"/>
  <c r="S206" i="1" a="1"/>
  <c r="S278" i="1" a="1"/>
  <c r="S356" i="1" a="1"/>
  <c r="S69" i="1" a="1"/>
  <c r="S141" i="1" a="1"/>
  <c r="S213" i="1" a="1"/>
  <c r="S285" i="1" a="1"/>
  <c r="S357" i="1" a="1"/>
  <c r="S70" i="1" a="1"/>
  <c r="S142" i="1" a="1"/>
  <c r="S214" i="1" a="1"/>
  <c r="S286" i="1" a="1"/>
  <c r="S358" i="1" a="1"/>
  <c r="S65" i="1" a="1"/>
  <c r="S137" i="1" a="1"/>
  <c r="AC16" i="1" a="1"/>
  <c r="AB302" i="1" a="1"/>
  <c r="AB121" i="1" a="1"/>
  <c r="AA90" i="1" a="1"/>
  <c r="Z334" i="1" a="1"/>
  <c r="Y236" i="1" a="1"/>
  <c r="Y223" i="1" a="1"/>
  <c r="Y268" i="1" a="1"/>
  <c r="Y107" i="1" a="1"/>
  <c r="Y169" i="1" a="1"/>
  <c r="Y216" i="1" a="1"/>
  <c r="Y117" i="1" a="1"/>
  <c r="X200" i="1" a="1"/>
  <c r="X99" i="1" a="1"/>
  <c r="X163" i="1" a="1"/>
  <c r="X256" i="1" a="1"/>
  <c r="X143" i="1" a="1"/>
  <c r="X30" i="1" a="1"/>
  <c r="X318" i="1" a="1"/>
  <c r="W50" i="1" a="1"/>
  <c r="W266" i="1" a="1"/>
  <c r="W123" i="1" a="1"/>
  <c r="W339" i="1" a="1"/>
  <c r="W190" i="1" a="1"/>
  <c r="W271" i="1" a="1"/>
  <c r="W113" i="1" a="1"/>
  <c r="W329" i="1" a="1"/>
  <c r="W66" i="1" a="1"/>
  <c r="W282" i="1" a="1"/>
  <c r="V50" i="1" a="1"/>
  <c r="V266" i="1" a="1"/>
  <c r="V45" i="1" a="1"/>
  <c r="V225" i="1" a="1"/>
  <c r="V85" i="1" a="1"/>
  <c r="V136" i="1" a="1"/>
  <c r="V268" i="1" a="1"/>
  <c r="V43" i="1" a="1"/>
  <c r="V65" i="1" a="1"/>
  <c r="V143" i="1" a="1"/>
  <c r="V215" i="1" a="1"/>
  <c r="V287" i="1" a="1"/>
  <c r="V359" i="1" a="1"/>
  <c r="V247" i="1" a="1"/>
  <c r="V72" i="1" a="1"/>
  <c r="V144" i="1" a="1"/>
  <c r="V216" i="1" a="1"/>
  <c r="V288" i="1" a="1"/>
  <c r="V360" i="1" a="1"/>
  <c r="V265" i="1" a="1"/>
  <c r="U68" i="1" a="1"/>
  <c r="U140" i="1" a="1"/>
  <c r="U212" i="1" a="1"/>
  <c r="U284" i="1" a="1"/>
  <c r="U356" i="1" a="1"/>
  <c r="U57" i="1" a="1"/>
  <c r="U129" i="1" a="1"/>
  <c r="U201" i="1" a="1"/>
  <c r="U273" i="1" a="1"/>
  <c r="U345" i="1" a="1"/>
  <c r="U10" i="1" a="1"/>
  <c r="U82" i="1" a="1"/>
  <c r="U154" i="1" a="1"/>
  <c r="U226" i="1" a="1"/>
  <c r="U298" i="1" a="1"/>
  <c r="U31" i="1" a="1"/>
  <c r="U241" i="1" a="1"/>
  <c r="U65" i="1" a="1"/>
  <c r="U137" i="1" a="1"/>
  <c r="U209" i="1" a="1"/>
  <c r="U281" i="1" a="1"/>
  <c r="U353" i="1" a="1"/>
  <c r="U355" i="1" a="1"/>
  <c r="U48" i="1" a="1"/>
  <c r="AC88" i="1" a="1"/>
  <c r="AB73" i="1" a="1"/>
  <c r="AB355" i="1" a="1"/>
  <c r="AA162" i="1" a="1"/>
  <c r="Z313" i="1" a="1"/>
  <c r="Y254" i="1" a="1"/>
  <c r="Y283" i="1" a="1"/>
  <c r="Y280" i="1" a="1"/>
  <c r="Y119" i="1" a="1"/>
  <c r="Y259" i="1" a="1"/>
  <c r="Y228" i="1" a="1"/>
  <c r="Y153" i="1" a="1"/>
  <c r="X212" i="1" a="1"/>
  <c r="X111" i="1" a="1"/>
  <c r="X235" i="1" a="1"/>
  <c r="X268" i="1" a="1"/>
  <c r="X155" i="1" a="1"/>
  <c r="X42" i="1" a="1"/>
  <c r="X330" i="1" a="1"/>
  <c r="W56" i="1" a="1"/>
  <c r="W272" i="1" a="1"/>
  <c r="W129" i="1" a="1"/>
  <c r="W345" i="1" a="1"/>
  <c r="W196" i="1" a="1"/>
  <c r="W295" i="1" a="1"/>
  <c r="W119" i="1" a="1"/>
  <c r="W335" i="1" a="1"/>
  <c r="W72" i="1" a="1"/>
  <c r="W288" i="1" a="1"/>
  <c r="V56" i="1" a="1"/>
  <c r="V272" i="1" a="1"/>
  <c r="V51" i="1" a="1"/>
  <c r="V261" i="1" a="1"/>
  <c r="V229" i="1" a="1"/>
  <c r="V148" i="1" a="1"/>
  <c r="V274" i="1" a="1"/>
  <c r="V331" i="1" a="1"/>
  <c r="V71" i="1" a="1"/>
  <c r="V149" i="1" a="1"/>
  <c r="V221" i="1" a="1"/>
  <c r="V293" i="1" a="1"/>
  <c r="V365" i="1" a="1"/>
  <c r="V319" i="1" a="1"/>
  <c r="V78" i="1" a="1"/>
  <c r="V150" i="1" a="1"/>
  <c r="V222" i="1" a="1"/>
  <c r="V294" i="1" a="1"/>
  <c r="V366" i="1" a="1"/>
  <c r="V325" i="1" a="1"/>
  <c r="U74" i="1" a="1"/>
  <c r="U146" i="1" a="1"/>
  <c r="U218" i="1" a="1"/>
  <c r="U290" i="1" a="1"/>
  <c r="U362" i="1" a="1"/>
  <c r="U63" i="1" a="1"/>
  <c r="U135" i="1" a="1"/>
  <c r="U207" i="1" a="1"/>
  <c r="U279" i="1" a="1"/>
  <c r="U351" i="1" a="1"/>
  <c r="U16" i="1" a="1"/>
  <c r="U88" i="1" a="1"/>
  <c r="U160" i="1" a="1"/>
  <c r="U232" i="1" a="1"/>
  <c r="U304" i="1" a="1"/>
  <c r="U121" i="1" a="1"/>
  <c r="U283" i="1" a="1"/>
  <c r="U71" i="1" a="1"/>
  <c r="U143" i="1" a="1"/>
  <c r="U215" i="1" a="1"/>
  <c r="U287" i="1" a="1"/>
  <c r="U359" i="1" a="1"/>
  <c r="U13" i="1" a="1"/>
  <c r="U54" i="1" a="1"/>
  <c r="U126" i="1" a="1"/>
  <c r="U198" i="1" a="1"/>
  <c r="U270" i="1" a="1"/>
  <c r="U342" i="1" a="1"/>
  <c r="U277" i="1" a="1"/>
  <c r="U73" i="1" a="1"/>
  <c r="T74" i="1" a="1"/>
  <c r="T146" i="1" a="1"/>
  <c r="T218" i="1" a="1"/>
  <c r="T290" i="1" a="1"/>
  <c r="T362" i="1" a="1"/>
  <c r="T51" i="1" a="1"/>
  <c r="T123" i="1" a="1"/>
  <c r="T195" i="1" a="1"/>
  <c r="T267" i="1" a="1"/>
  <c r="T339" i="1" a="1"/>
  <c r="T10" i="1" a="1"/>
  <c r="T82" i="1" a="1"/>
  <c r="T154" i="1" a="1"/>
  <c r="T226" i="1" a="1"/>
  <c r="T298" i="1" a="1"/>
  <c r="T49" i="1" a="1"/>
  <c r="T41" i="1" a="1"/>
  <c r="T113" i="1" a="1"/>
  <c r="T185" i="1" a="1"/>
  <c r="T257" i="1" a="1"/>
  <c r="T329" i="1" a="1"/>
  <c r="T73" i="1" a="1"/>
  <c r="T78" i="1" a="1"/>
  <c r="T150" i="1" a="1"/>
  <c r="T222" i="1" a="1"/>
  <c r="T294" i="1" a="1"/>
  <c r="T366" i="1" a="1"/>
  <c r="T91" i="1" a="1"/>
  <c r="T163" i="1" a="1"/>
  <c r="T313" i="1" a="1"/>
  <c r="S74" i="1" a="1"/>
  <c r="S146" i="1" a="1"/>
  <c r="S218" i="1" a="1"/>
  <c r="S290" i="1" a="1"/>
  <c r="S9" i="1" a="1"/>
  <c r="S81" i="1" a="1"/>
  <c r="S153" i="1" a="1"/>
  <c r="S225" i="1" a="1"/>
  <c r="S297" i="1" a="1"/>
  <c r="S10" i="1" a="1"/>
  <c r="S82" i="1" a="1"/>
  <c r="S154" i="1" a="1"/>
  <c r="S226" i="1" a="1"/>
  <c r="S298" i="1" a="1"/>
  <c r="S305" i="1" a="1"/>
  <c r="S77" i="1" a="1"/>
  <c r="S149" i="1" a="1"/>
  <c r="S221" i="1" a="1"/>
  <c r="AC202" i="1" a="1"/>
  <c r="AB63" i="1" a="1"/>
  <c r="AA56" i="1" a="1"/>
  <c r="AA366" i="1" a="1"/>
  <c r="Z95" i="1" a="1"/>
  <c r="Y296" i="1" a="1"/>
  <c r="Y10" i="1" a="1"/>
  <c r="Y298" i="1" a="1"/>
  <c r="Y137" i="1" a="1"/>
  <c r="Y361" i="1" a="1"/>
  <c r="Y246" i="1" a="1"/>
  <c r="Y201" i="1" a="1"/>
  <c r="X230" i="1" a="1"/>
  <c r="X129" i="1" a="1"/>
  <c r="X49" i="1" a="1"/>
  <c r="X286" i="1" a="1"/>
  <c r="X173" i="1" a="1"/>
  <c r="X60" i="1" a="1"/>
  <c r="X348" i="1" a="1"/>
  <c r="W68" i="1" a="1"/>
  <c r="W284" i="1" a="1"/>
  <c r="W141" i="1" a="1"/>
  <c r="W357" i="1" a="1"/>
  <c r="W208" i="1" a="1"/>
  <c r="W343" i="1" a="1"/>
  <c r="W131" i="1" a="1"/>
  <c r="W347" i="1" a="1"/>
  <c r="W84" i="1" a="1"/>
  <c r="W300" i="1" a="1"/>
  <c r="V68" i="1" a="1"/>
  <c r="V284" i="1" a="1"/>
  <c r="V63" i="1" a="1"/>
  <c r="V267" i="1" a="1"/>
  <c r="V343" i="1" a="1"/>
  <c r="V154" i="1" a="1"/>
  <c r="V280" i="1" a="1"/>
  <c r="V31" i="1" a="1"/>
  <c r="V77" i="1" a="1"/>
  <c r="V155" i="1" a="1"/>
  <c r="V227" i="1" a="1"/>
  <c r="V299" i="1" a="1"/>
  <c r="V19" i="1" a="1"/>
  <c r="V12" i="1" a="1"/>
  <c r="V84" i="1" a="1"/>
  <c r="V156" i="1" a="1"/>
  <c r="V228" i="1" a="1"/>
  <c r="V300" i="1" a="1"/>
  <c r="V13" i="1" a="1"/>
  <c r="U8" i="1" a="1"/>
  <c r="U80" i="1" a="1"/>
  <c r="U152" i="1" a="1"/>
  <c r="U224" i="1" a="1"/>
  <c r="U296" i="1" a="1"/>
  <c r="U61" i="1" a="1"/>
  <c r="U69" i="1" a="1"/>
  <c r="U141" i="1" a="1"/>
  <c r="U213" i="1" a="1"/>
  <c r="U285" i="1" a="1"/>
  <c r="U357" i="1" a="1"/>
  <c r="U22" i="1" a="1"/>
  <c r="U94" i="1" a="1"/>
  <c r="U166" i="1" a="1"/>
  <c r="U238" i="1" a="1"/>
  <c r="U310" i="1" a="1"/>
  <c r="U157" i="1" a="1"/>
  <c r="U331" i="1" a="1"/>
  <c r="U77" i="1" a="1"/>
  <c r="U149" i="1" a="1"/>
  <c r="U221" i="1" a="1"/>
  <c r="U293" i="1" a="1"/>
  <c r="U365" i="1" a="1"/>
  <c r="AC89" i="1" a="1"/>
  <c r="AB309" i="1" a="1"/>
  <c r="AA302" i="1" a="1"/>
  <c r="AA247" i="1" a="1"/>
  <c r="Z341" i="1" a="1"/>
  <c r="Y21" i="1" a="1"/>
  <c r="Y52" i="1" a="1"/>
  <c r="Y340" i="1" a="1"/>
  <c r="Y179" i="1" a="1"/>
  <c r="Y307" i="1" a="1"/>
  <c r="Y288" i="1" a="1"/>
  <c r="Y309" i="1" a="1"/>
  <c r="X272" i="1" a="1"/>
  <c r="X171" i="1" a="1"/>
  <c r="X40" i="1" a="1"/>
  <c r="X328" i="1" a="1"/>
  <c r="X215" i="1" a="1"/>
  <c r="X102" i="1" a="1"/>
  <c r="X169" i="1" a="1"/>
  <c r="W86" i="1" a="1"/>
  <c r="W302" i="1" a="1"/>
  <c r="W159" i="1" a="1"/>
  <c r="W10" i="1" a="1"/>
  <c r="W226" i="1" a="1"/>
  <c r="W85" i="1" a="1"/>
  <c r="W149" i="1" a="1"/>
  <c r="W365" i="1" a="1"/>
  <c r="W102" i="1" a="1"/>
  <c r="W318" i="1" a="1"/>
  <c r="V86" i="1" a="1"/>
  <c r="V302" i="1" a="1"/>
  <c r="V81" i="1" a="1"/>
  <c r="V279" i="1" a="1"/>
  <c r="V10" i="1" a="1"/>
  <c r="V184" i="1" a="1"/>
  <c r="V292" i="1" a="1"/>
  <c r="V151" i="1" a="1"/>
  <c r="V83" i="1" a="1"/>
  <c r="V161" i="1" a="1"/>
  <c r="V233" i="1" a="1"/>
  <c r="V305" i="1" a="1"/>
  <c r="V115" i="1" a="1"/>
  <c r="V18" i="1" a="1"/>
  <c r="V90" i="1" a="1"/>
  <c r="V162" i="1" a="1"/>
  <c r="V234" i="1" a="1"/>
  <c r="V306" i="1" a="1"/>
  <c r="V79" i="1" a="1"/>
  <c r="U14" i="1" a="1"/>
  <c r="U86" i="1" a="1"/>
  <c r="U158" i="1" a="1"/>
  <c r="U230" i="1" a="1"/>
  <c r="U302" i="1" a="1"/>
  <c r="U67" i="1" a="1"/>
  <c r="U75" i="1" a="1"/>
  <c r="U147" i="1" a="1"/>
  <c r="U219" i="1" a="1"/>
  <c r="U291" i="1" a="1"/>
  <c r="U363" i="1" a="1"/>
  <c r="U28" i="1" a="1"/>
  <c r="U100" i="1" a="1"/>
  <c r="U172" i="1" a="1"/>
  <c r="U244" i="1" a="1"/>
  <c r="U316" i="1" a="1"/>
  <c r="U193" i="1" a="1"/>
  <c r="U11" i="1" a="1"/>
  <c r="U83" i="1" a="1"/>
  <c r="U155" i="1" a="1"/>
  <c r="U227" i="1" a="1"/>
  <c r="U299" i="1" a="1"/>
  <c r="U43" i="1" a="1"/>
  <c r="U247" i="1" a="1"/>
  <c r="U66" i="1" a="1"/>
  <c r="U138" i="1" a="1"/>
  <c r="U210" i="1" a="1"/>
  <c r="U282" i="1" a="1"/>
  <c r="U354" i="1" a="1"/>
  <c r="U367" i="1" a="1"/>
  <c r="T14" i="1" a="1"/>
  <c r="T86" i="1" a="1"/>
  <c r="T158" i="1" a="1"/>
  <c r="T230" i="1" a="1"/>
  <c r="T302" i="1" a="1"/>
  <c r="T271" i="1" a="1"/>
  <c r="T63" i="1" a="1"/>
  <c r="T135" i="1" a="1"/>
  <c r="T207" i="1" a="1"/>
  <c r="T279" i="1" a="1"/>
  <c r="T351" i="1" a="1"/>
  <c r="T22" i="1" a="1"/>
  <c r="T94" i="1" a="1"/>
  <c r="T166" i="1" a="1"/>
  <c r="T238" i="1" a="1"/>
  <c r="T310" i="1" a="1"/>
  <c r="T253" i="1" a="1"/>
  <c r="T53" i="1" a="1"/>
  <c r="T125" i="1" a="1"/>
  <c r="T197" i="1" a="1"/>
  <c r="T269" i="1" a="1"/>
  <c r="T341" i="1" a="1"/>
  <c r="T18" i="1" a="1"/>
  <c r="T90" i="1" a="1"/>
  <c r="T162" i="1" a="1"/>
  <c r="T234" i="1" a="1"/>
  <c r="T306" i="1" a="1"/>
  <c r="T187" i="1" a="1"/>
  <c r="T103" i="1" a="1"/>
  <c r="T175" i="1" a="1"/>
  <c r="S14" i="1" a="1"/>
  <c r="S86" i="1" a="1"/>
  <c r="S158" i="1" a="1"/>
  <c r="S230" i="1" a="1"/>
  <c r="S308" i="1" a="1"/>
  <c r="S21" i="1" a="1"/>
  <c r="S93" i="1" a="1"/>
  <c r="S165" i="1" a="1"/>
  <c r="S237" i="1" a="1"/>
  <c r="S309" i="1" a="1"/>
  <c r="S22" i="1" a="1"/>
  <c r="S94" i="1" a="1"/>
  <c r="S166" i="1" a="1"/>
  <c r="S238" i="1" a="1"/>
  <c r="S310" i="1" a="1"/>
  <c r="S17" i="1" a="1"/>
  <c r="S89" i="1" a="1"/>
  <c r="S161" i="1" a="1"/>
  <c r="S233" i="1" a="1"/>
  <c r="S311" i="1" a="1"/>
  <c r="S48" i="1" a="1"/>
  <c r="S138" i="1" a="1"/>
  <c r="S216" i="1" a="1"/>
  <c r="AC161" i="1" a="1"/>
  <c r="AB16" i="1" a="1"/>
  <c r="AA340" i="1" a="1"/>
  <c r="AA319" i="1" a="1"/>
  <c r="Z331" i="1" a="1"/>
  <c r="Y39" i="1" a="1"/>
  <c r="Y64" i="1" a="1"/>
  <c r="Y352" i="1" a="1"/>
  <c r="Y191" i="1" a="1"/>
  <c r="Y12" i="1" a="1"/>
  <c r="Y300" i="1" a="1"/>
  <c r="Y345" i="1" a="1"/>
  <c r="X284" i="1" a="1"/>
  <c r="X183" i="1" a="1"/>
  <c r="X52" i="1" a="1"/>
  <c r="X340" i="1" a="1"/>
  <c r="X227" i="1" a="1"/>
  <c r="X114" i="1" a="1"/>
  <c r="X241" i="1" a="1"/>
  <c r="W122" i="1" a="1"/>
  <c r="W338" i="1" a="1"/>
  <c r="W195" i="1" a="1"/>
  <c r="W46" i="1" a="1"/>
  <c r="W262" i="1" a="1"/>
  <c r="W211" i="1" a="1"/>
  <c r="W185" i="1" a="1"/>
  <c r="W79" i="1" a="1"/>
  <c r="W138" i="1" a="1"/>
  <c r="W354" i="1" a="1"/>
  <c r="V122" i="1" a="1"/>
  <c r="V338" i="1" a="1"/>
  <c r="V117" i="1" a="1"/>
  <c r="V291" i="1" a="1"/>
  <c r="V46" i="1" a="1"/>
  <c r="V190" i="1" a="1"/>
  <c r="V298" i="1" a="1"/>
  <c r="V235" i="1" a="1"/>
  <c r="V89" i="1" a="1"/>
  <c r="V167" i="1" a="1"/>
  <c r="V239" i="1" a="1"/>
  <c r="V311" i="1" a="1"/>
  <c r="V175" i="1" a="1"/>
  <c r="V24" i="1" a="1"/>
  <c r="V96" i="1" a="1"/>
  <c r="V168" i="1" a="1"/>
  <c r="V240" i="1" a="1"/>
  <c r="V312" i="1" a="1"/>
  <c r="V163" i="1" a="1"/>
  <c r="U20" i="1" a="1"/>
  <c r="U92" i="1" a="1"/>
  <c r="U164" i="1" a="1"/>
  <c r="U236" i="1" a="1"/>
  <c r="U308" i="1" a="1"/>
  <c r="U9" i="1" a="1"/>
  <c r="U81" i="1" a="1"/>
  <c r="U153" i="1" a="1"/>
  <c r="U225" i="1" a="1"/>
  <c r="U297" i="1" a="1"/>
  <c r="U55" i="1" a="1"/>
  <c r="U34" i="1" a="1"/>
  <c r="U106" i="1" a="1"/>
  <c r="U178" i="1" a="1"/>
  <c r="U250" i="1" a="1"/>
  <c r="U322" i="1" a="1"/>
  <c r="U217" i="1" a="1"/>
  <c r="U17" i="1" a="1"/>
  <c r="U89" i="1" a="1"/>
  <c r="U161" i="1" a="1"/>
  <c r="U233" i="1" a="1"/>
  <c r="U305" i="1" a="1"/>
  <c r="U79" i="1" a="1"/>
  <c r="U295" i="1" a="1"/>
  <c r="U72" i="1" a="1"/>
  <c r="U144" i="1" a="1"/>
  <c r="U216" i="1" a="1"/>
  <c r="U288" i="1" a="1"/>
  <c r="U360" i="1" a="1"/>
  <c r="U19" i="1" a="1"/>
  <c r="T20" i="1" a="1"/>
  <c r="T92" i="1" a="1"/>
  <c r="T164" i="1" a="1"/>
  <c r="T236" i="1" a="1"/>
  <c r="T308" i="1" a="1"/>
  <c r="T337" i="1" a="1"/>
  <c r="T69" i="1" a="1"/>
  <c r="T141" i="1" a="1"/>
  <c r="T213" i="1" a="1"/>
  <c r="T285" i="1" a="1"/>
  <c r="T357" i="1" a="1"/>
  <c r="T28" i="1" a="1"/>
  <c r="T100" i="1" a="1"/>
  <c r="T172" i="1" a="1"/>
  <c r="T244" i="1" a="1"/>
  <c r="T316" i="1" a="1"/>
  <c r="T277" i="1" a="1"/>
  <c r="T59" i="1" a="1"/>
  <c r="T131" i="1" a="1"/>
  <c r="T203" i="1" a="1"/>
  <c r="T275" i="1" a="1"/>
  <c r="T347" i="1" a="1"/>
  <c r="T24" i="1" a="1"/>
  <c r="T96" i="1" a="1"/>
  <c r="T168" i="1" a="1"/>
  <c r="T240" i="1" a="1"/>
  <c r="T312" i="1" a="1"/>
  <c r="T199" i="1" a="1"/>
  <c r="T109" i="1" a="1"/>
  <c r="T181" i="1" a="1"/>
  <c r="S20" i="1" a="1"/>
  <c r="S92" i="1" a="1"/>
  <c r="S164" i="1" a="1"/>
  <c r="S236" i="1" a="1"/>
  <c r="S314" i="1" a="1"/>
  <c r="S27" i="1" a="1"/>
  <c r="S99" i="1" a="1"/>
  <c r="S171" i="1" a="1"/>
  <c r="S243" i="1" a="1"/>
  <c r="S315" i="1" a="1"/>
  <c r="S28" i="1" a="1"/>
  <c r="S100" i="1" a="1"/>
  <c r="S172" i="1" a="1"/>
  <c r="S244" i="1" a="1"/>
  <c r="S316" i="1" a="1"/>
  <c r="S23" i="1" a="1"/>
  <c r="S95" i="1" a="1"/>
  <c r="AC275" i="1" a="1"/>
  <c r="AB130" i="1" a="1"/>
  <c r="AA117" i="1" a="1"/>
  <c r="Z56" i="1" a="1"/>
  <c r="Z96" i="1" a="1"/>
  <c r="Y147" i="1" a="1"/>
  <c r="Y82" i="1" a="1"/>
  <c r="AC162" i="1" a="1"/>
  <c r="AB85" i="1" a="1"/>
  <c r="AA363" i="1" a="1"/>
  <c r="Z302" i="1" a="1"/>
  <c r="Z270" i="1" a="1"/>
  <c r="Y339" i="1" a="1"/>
  <c r="Y124" i="1" a="1"/>
  <c r="Y31" i="1" a="1"/>
  <c r="Y251" i="1" a="1"/>
  <c r="Y72" i="1" a="1"/>
  <c r="Y360" i="1" a="1"/>
  <c r="X56" i="1" a="1"/>
  <c r="X344" i="1" a="1"/>
  <c r="X243" i="1" a="1"/>
  <c r="X112" i="1" a="1"/>
  <c r="X265" i="1" a="1"/>
  <c r="X287" i="1" a="1"/>
  <c r="X174" i="1" a="1"/>
  <c r="X97" i="1" a="1"/>
  <c r="W140" i="1" a="1"/>
  <c r="W356" i="1" a="1"/>
  <c r="W213" i="1" a="1"/>
  <c r="W64" i="1" a="1"/>
  <c r="W280" i="1" a="1"/>
  <c r="W277" i="1" a="1"/>
  <c r="W203" i="1" a="1"/>
  <c r="W121" i="1" a="1"/>
  <c r="W156" i="1" a="1"/>
  <c r="W37" i="1" a="1"/>
  <c r="V140" i="1" a="1"/>
  <c r="AC348" i="1" a="1"/>
  <c r="AB161" i="1" a="1"/>
  <c r="AA136" i="1" a="1"/>
  <c r="Z81" i="1" a="1"/>
  <c r="Z361" i="1" a="1"/>
  <c r="Y141" i="1" a="1"/>
  <c r="Y154" i="1" a="1"/>
  <c r="Y253" i="1" a="1"/>
  <c r="Y281" i="1" a="1"/>
  <c r="Y102" i="1" a="1"/>
  <c r="Y151" i="1" a="1"/>
  <c r="X86" i="1" a="1"/>
  <c r="X187" i="1" a="1"/>
  <c r="X273" i="1" a="1"/>
  <c r="X142" i="1" a="1"/>
  <c r="X29" i="1" a="1"/>
  <c r="X317" i="1" a="1"/>
  <c r="X204" i="1" a="1"/>
  <c r="X229" i="1" a="1"/>
  <c r="W194" i="1" a="1"/>
  <c r="W51" i="1" a="1"/>
  <c r="W267" i="1" a="1"/>
  <c r="W118" i="1" a="1"/>
  <c r="W334" i="1" a="1"/>
  <c r="W41" i="1" a="1"/>
  <c r="W257" i="1" a="1"/>
  <c r="W337" i="1" a="1"/>
  <c r="W210" i="1" a="1"/>
  <c r="W283" i="1" a="1"/>
  <c r="V194" i="1" a="1"/>
  <c r="V61" i="1" a="1"/>
  <c r="V189" i="1" a="1"/>
  <c r="V351" i="1" a="1"/>
  <c r="V82" i="1" a="1"/>
  <c r="V220" i="1" a="1"/>
  <c r="V346" i="1" a="1"/>
  <c r="V17" i="1" a="1"/>
  <c r="V119" i="1" a="1"/>
  <c r="V191" i="1" a="1"/>
  <c r="V263" i="1" a="1"/>
  <c r="V335" i="1" a="1"/>
  <c r="V37" i="1" a="1"/>
  <c r="V48" i="1" a="1"/>
  <c r="V120" i="1" a="1"/>
  <c r="V192" i="1" a="1"/>
  <c r="V264" i="1" a="1"/>
  <c r="V336" i="1" a="1"/>
  <c r="V25" i="1" a="1"/>
  <c r="U44" i="1" a="1"/>
  <c r="U116" i="1" a="1"/>
  <c r="U188" i="1" a="1"/>
  <c r="U260" i="1" a="1"/>
  <c r="U332" i="1" a="1"/>
  <c r="U33" i="1" a="1"/>
  <c r="U105" i="1" a="1"/>
  <c r="U177" i="1" a="1"/>
  <c r="U249" i="1" a="1"/>
  <c r="U321" i="1" a="1"/>
  <c r="U211" i="1" a="1"/>
  <c r="U58" i="1" a="1"/>
  <c r="U130" i="1" a="1"/>
  <c r="U202" i="1" a="1"/>
  <c r="U274" i="1" a="1"/>
  <c r="U346" i="1" a="1"/>
  <c r="U349" i="1" a="1"/>
  <c r="U41" i="1" a="1"/>
  <c r="U113" i="1" a="1"/>
  <c r="U185" i="1" a="1"/>
  <c r="U257" i="1" a="1"/>
  <c r="U329" i="1" a="1"/>
  <c r="U175" i="1" a="1"/>
  <c r="U24" i="1" a="1"/>
  <c r="U96" i="1" a="1"/>
  <c r="U168" i="1" a="1"/>
  <c r="U240" i="1" a="1"/>
  <c r="U312" i="1" a="1"/>
  <c r="U103" i="1" a="1"/>
  <c r="U181" i="1" a="1"/>
  <c r="T44" i="1" a="1"/>
  <c r="T116" i="1" a="1"/>
  <c r="T188" i="1" a="1"/>
  <c r="T260" i="1" a="1"/>
  <c r="T332" i="1" a="1"/>
  <c r="T21" i="1" a="1"/>
  <c r="T93" i="1" a="1"/>
  <c r="T165" i="1" a="1"/>
  <c r="T237" i="1" a="1"/>
  <c r="T309" i="1" a="1"/>
  <c r="T259" i="1" a="1"/>
  <c r="T52" i="1" a="1"/>
  <c r="T124" i="1" a="1"/>
  <c r="T196" i="1" a="1"/>
  <c r="T268" i="1" a="1"/>
  <c r="T340" i="1" a="1"/>
  <c r="T11" i="1" a="1"/>
  <c r="T83" i="1" a="1"/>
  <c r="T155" i="1" a="1"/>
  <c r="T227" i="1" a="1"/>
  <c r="T299" i="1" a="1"/>
  <c r="T25" i="1" a="1"/>
  <c r="T48" i="1" a="1"/>
  <c r="T120" i="1" a="1"/>
  <c r="T192" i="1" a="1"/>
  <c r="T264" i="1" a="1"/>
  <c r="T336" i="1" a="1"/>
  <c r="T331" i="1" a="1"/>
  <c r="T133" i="1" a="1"/>
  <c r="T241" i="1" a="1"/>
  <c r="S44" i="1" a="1"/>
  <c r="S116" i="1" a="1"/>
  <c r="S188" i="1" a="1"/>
  <c r="S260" i="1" a="1"/>
  <c r="S338" i="1" a="1"/>
  <c r="S51" i="1" a="1"/>
  <c r="S123" i="1" a="1"/>
  <c r="S195" i="1" a="1"/>
  <c r="S267" i="1" a="1"/>
  <c r="S339" i="1" a="1"/>
  <c r="S52" i="1" a="1"/>
  <c r="S124" i="1" a="1"/>
  <c r="S196" i="1" a="1"/>
  <c r="S268" i="1" a="1"/>
  <c r="S340" i="1" a="1"/>
  <c r="S47" i="1" a="1"/>
  <c r="S119" i="1" a="1"/>
  <c r="S191" i="1" a="1"/>
  <c r="AC234" i="1" a="1"/>
  <c r="Y84" i="1" a="1"/>
  <c r="X11" i="1" a="1"/>
  <c r="W231" i="1" a="1"/>
  <c r="W174" i="1" a="1"/>
  <c r="V333" i="1" a="1"/>
  <c r="V361" i="1" a="1"/>
  <c r="V323" i="1" a="1"/>
  <c r="V180" i="1" a="1"/>
  <c r="U32" i="1" a="1"/>
  <c r="U320" i="1" a="1"/>
  <c r="U237" i="1" a="1"/>
  <c r="U118" i="1" a="1"/>
  <c r="U289" i="1" a="1"/>
  <c r="U245" i="1" a="1"/>
  <c r="U60" i="1" a="1"/>
  <c r="U228" i="1" a="1"/>
  <c r="U235" i="1" a="1"/>
  <c r="T98" i="1" a="1"/>
  <c r="T254" i="1" a="1"/>
  <c r="T57" i="1" a="1"/>
  <c r="T225" i="1" a="1"/>
  <c r="T307" i="1" a="1"/>
  <c r="T178" i="1" a="1"/>
  <c r="T334" i="1" a="1"/>
  <c r="T119" i="1" a="1"/>
  <c r="T287" i="1" a="1"/>
  <c r="T72" i="1" a="1"/>
  <c r="T246" i="1" a="1"/>
  <c r="T283" i="1" a="1"/>
  <c r="S8" i="1" a="1"/>
  <c r="S176" i="1" a="1"/>
  <c r="S362" i="1" a="1"/>
  <c r="S177" i="1" a="1"/>
  <c r="S333" i="1" a="1"/>
  <c r="S160" i="1" a="1"/>
  <c r="S328" i="1" a="1"/>
  <c r="S143" i="1" a="1"/>
  <c r="S257" i="1" a="1"/>
  <c r="S341" i="1" a="1"/>
  <c r="S102" i="1" a="1"/>
  <c r="S180" i="1" a="1"/>
  <c r="S276" i="1" a="1"/>
  <c r="S37" i="1" a="1"/>
  <c r="S109" i="1" a="1"/>
  <c r="S181" i="1" a="1"/>
  <c r="S253" i="1" a="1"/>
  <c r="S325" i="1" a="1"/>
  <c r="S78" i="1" a="1"/>
  <c r="S312" i="1" a="1"/>
  <c r="R62" i="1" a="1"/>
  <c r="R134" i="1" a="1"/>
  <c r="R206" i="1" a="1"/>
  <c r="R278" i="1" a="1"/>
  <c r="R350" i="1" a="1"/>
  <c r="R51" i="1" a="1"/>
  <c r="R123" i="1" a="1"/>
  <c r="R195" i="1" a="1"/>
  <c r="R267" i="1" a="1"/>
  <c r="R339" i="1" a="1"/>
  <c r="R40" i="1" a="1"/>
  <c r="R112" i="1" a="1"/>
  <c r="R184" i="1" a="1"/>
  <c r="R256" i="1" a="1"/>
  <c r="R29" i="1" a="1"/>
  <c r="R101" i="1" a="1"/>
  <c r="R173" i="1" a="1"/>
  <c r="R245" i="1" a="1"/>
  <c r="R317" i="1" a="1"/>
  <c r="R18" i="1" a="1"/>
  <c r="R90" i="1" a="1"/>
  <c r="R162" i="1" a="1"/>
  <c r="R234" i="1" a="1"/>
  <c r="R306" i="1" a="1"/>
  <c r="R346" i="1" a="1"/>
  <c r="R79" i="1" a="1"/>
  <c r="R151" i="1" a="1"/>
  <c r="R223" i="1" a="1"/>
  <c r="R295" i="1" a="1"/>
  <c r="R367" i="1" a="1"/>
  <c r="Q62" i="1" a="1"/>
  <c r="Q134" i="1" a="1"/>
  <c r="Q206" i="1" a="1"/>
  <c r="Q278" i="1" a="1"/>
  <c r="Q350" i="1" a="1"/>
  <c r="Q63" i="1" a="1"/>
  <c r="Q135" i="1" a="1"/>
  <c r="Q207" i="1" a="1"/>
  <c r="Q279" i="1" a="1"/>
  <c r="Q351" i="1" a="1"/>
  <c r="Q64" i="1" a="1"/>
  <c r="Q136" i="1" a="1"/>
  <c r="Q208" i="1" a="1"/>
  <c r="Q280" i="1" a="1"/>
  <c r="Q352" i="1" a="1"/>
  <c r="Q65" i="1" a="1"/>
  <c r="Q137" i="1" a="1"/>
  <c r="Q209" i="1" a="1"/>
  <c r="Q281" i="1" a="1"/>
  <c r="Q353" i="1" a="1"/>
  <c r="Q66" i="1" a="1"/>
  <c r="Q138" i="1" a="1"/>
  <c r="Q210" i="1" a="1"/>
  <c r="Q282" i="1" a="1"/>
  <c r="Q354" i="1" a="1"/>
  <c r="Q67" i="1" a="1"/>
  <c r="Q187" i="1" a="1"/>
  <c r="Q271" i="1" a="1"/>
  <c r="Q127" i="1" a="1"/>
  <c r="Q367" i="1" a="1"/>
  <c r="Q193" i="1" a="1"/>
  <c r="Q277" i="1" a="1"/>
  <c r="Q301" i="1" a="1"/>
  <c r="Q32" i="1" a="1"/>
  <c r="Q250" i="1" a="1"/>
  <c r="Q36" i="1" a="1"/>
  <c r="Q241" i="1" a="1"/>
  <c r="T193" i="1" a="1"/>
  <c r="S111" i="1" a="1"/>
  <c r="S227" i="1" a="1"/>
  <c r="S282" i="1" a="1"/>
  <c r="R199" i="1" a="1"/>
  <c r="Q326" i="1" a="1"/>
  <c r="Q184" i="1" a="1"/>
  <c r="Q258" i="1" a="1"/>
  <c r="Q109" i="1" a="1"/>
  <c r="U173" i="1" a="1"/>
  <c r="T363" i="1" a="1"/>
  <c r="AB47" i="1" a="1"/>
  <c r="Y318" i="1" a="1"/>
  <c r="X245" i="1" a="1"/>
  <c r="W52" i="1" a="1"/>
  <c r="W360" i="1" a="1"/>
  <c r="V339" i="1" a="1"/>
  <c r="V11" i="1" a="1"/>
  <c r="V329" i="1" a="1"/>
  <c r="V186" i="1" a="1"/>
  <c r="U38" i="1" a="1"/>
  <c r="U326" i="1" a="1"/>
  <c r="U243" i="1" a="1"/>
  <c r="U124" i="1" a="1"/>
  <c r="U319" i="1" a="1"/>
  <c r="U251" i="1" a="1"/>
  <c r="U78" i="1" a="1"/>
  <c r="U234" i="1" a="1"/>
  <c r="U325" i="1" a="1"/>
  <c r="T104" i="1" a="1"/>
  <c r="T284" i="1" a="1"/>
  <c r="T75" i="1" a="1"/>
  <c r="T231" i="1" a="1"/>
  <c r="T16" i="1" a="1"/>
  <c r="T184" i="1" a="1"/>
  <c r="T364" i="1" a="1"/>
  <c r="T137" i="1" a="1"/>
  <c r="T293" i="1" a="1"/>
  <c r="T84" i="1" a="1"/>
  <c r="T252" i="1" a="1"/>
  <c r="T85" i="1" a="1"/>
  <c r="S26" i="1" a="1"/>
  <c r="S182" i="1" a="1"/>
  <c r="S15" i="1" a="1"/>
  <c r="S183" i="1" a="1"/>
  <c r="S363" i="1" a="1"/>
  <c r="S178" i="1" a="1"/>
  <c r="S334" i="1" a="1"/>
  <c r="S155" i="1" a="1"/>
  <c r="S263" i="1" a="1"/>
  <c r="S347" i="1" a="1"/>
  <c r="S108" i="1" a="1"/>
  <c r="S186" i="1" a="1"/>
  <c r="S294" i="1" a="1"/>
  <c r="S43" i="1" a="1"/>
  <c r="S115" i="1" a="1"/>
  <c r="S187" i="1" a="1"/>
  <c r="S259" i="1" a="1"/>
  <c r="S331" i="1" a="1"/>
  <c r="S342" i="1" a="1"/>
  <c r="S318" i="1" a="1"/>
  <c r="R68" i="1" a="1"/>
  <c r="R140" i="1" a="1"/>
  <c r="R212" i="1" a="1"/>
  <c r="R284" i="1" a="1"/>
  <c r="R356" i="1" a="1"/>
  <c r="R57" i="1" a="1"/>
  <c r="R129" i="1" a="1"/>
  <c r="R201" i="1" a="1"/>
  <c r="R273" i="1" a="1"/>
  <c r="R345" i="1" a="1"/>
  <c r="R46" i="1" a="1"/>
  <c r="R118" i="1" a="1"/>
  <c r="R190" i="1" a="1"/>
  <c r="R292" i="1" a="1"/>
  <c r="R35" i="1" a="1"/>
  <c r="R107" i="1" a="1"/>
  <c r="R179" i="1" a="1"/>
  <c r="R251" i="1" a="1"/>
  <c r="R323" i="1" a="1"/>
  <c r="R24" i="1" a="1"/>
  <c r="R96" i="1" a="1"/>
  <c r="R168" i="1" a="1"/>
  <c r="R240" i="1" a="1"/>
  <c r="R312" i="1" a="1"/>
  <c r="R13" i="1" a="1"/>
  <c r="R85" i="1" a="1"/>
  <c r="R157" i="1" a="1"/>
  <c r="R229" i="1" a="1"/>
  <c r="R301" i="1" a="1"/>
  <c r="R304" i="1" a="1"/>
  <c r="Q68" i="1" a="1"/>
  <c r="Q140" i="1" a="1"/>
  <c r="Q212" i="1" a="1"/>
  <c r="Q284" i="1" a="1"/>
  <c r="Q356" i="1" a="1"/>
  <c r="Q69" i="1" a="1"/>
  <c r="Q141" i="1" a="1"/>
  <c r="Q213" i="1" a="1"/>
  <c r="Q285" i="1" a="1"/>
  <c r="Q357" i="1" a="1"/>
  <c r="Q70" i="1" a="1"/>
  <c r="Q142" i="1" a="1"/>
  <c r="Q214" i="1" a="1"/>
  <c r="Q286" i="1" a="1"/>
  <c r="Q358" i="1" a="1"/>
  <c r="Q71" i="1" a="1"/>
  <c r="Q143" i="1" a="1"/>
  <c r="Q215" i="1" a="1"/>
  <c r="Q287" i="1" a="1"/>
  <c r="Q359" i="1" a="1"/>
  <c r="Q72" i="1" a="1"/>
  <c r="Q144" i="1" a="1"/>
  <c r="Q216" i="1" a="1"/>
  <c r="Q288" i="1" a="1"/>
  <c r="Q360" i="1" a="1"/>
  <c r="Q73" i="1" a="1"/>
  <c r="Q331" i="1" a="1"/>
  <c r="Q295" i="1" a="1"/>
  <c r="Q248" i="1" a="1"/>
  <c r="Q321" i="1" a="1"/>
  <c r="Q107" i="1" a="1"/>
  <c r="Q252" i="1" a="1"/>
  <c r="T65" i="1" a="1"/>
  <c r="S291" i="1" a="1"/>
  <c r="S83" i="1" a="1"/>
  <c r="S156" i="1" a="1"/>
  <c r="R38" i="1" a="1"/>
  <c r="R182" i="1" a="1"/>
  <c r="R88" i="1" a="1"/>
  <c r="R149" i="1" a="1"/>
  <c r="R66" i="1" a="1"/>
  <c r="R55" i="1" a="1"/>
  <c r="R271" i="1" a="1"/>
  <c r="Q183" i="1" a="1"/>
  <c r="Q256" i="1" a="1"/>
  <c r="Q185" i="1" a="1"/>
  <c r="Q114" i="1" a="1"/>
  <c r="Q43" i="1" a="1"/>
  <c r="U337" i="1" a="1"/>
  <c r="T189" i="1" a="1"/>
  <c r="T304" i="1" a="1"/>
  <c r="AA22" i="1" a="1"/>
  <c r="Y19" i="1" a="1"/>
  <c r="X299" i="1" a="1"/>
  <c r="W82" i="1" a="1"/>
  <c r="W133" i="1" a="1"/>
  <c r="V52" i="1" a="1"/>
  <c r="V95" i="1" a="1"/>
  <c r="V223" i="1" a="1"/>
  <c r="V246" i="1" a="1"/>
  <c r="U98" i="1" a="1"/>
  <c r="U15" i="1" a="1"/>
  <c r="U303" i="1" a="1"/>
  <c r="U184" i="1" a="1"/>
  <c r="U23" i="1" a="1"/>
  <c r="U311" i="1" a="1"/>
  <c r="U84" i="1" a="1"/>
  <c r="U264" i="1" a="1"/>
  <c r="U97" i="1" a="1"/>
  <c r="T110" i="1" a="1"/>
  <c r="T296" i="1" a="1"/>
  <c r="T81" i="1" a="1"/>
  <c r="T261" i="1" a="1"/>
  <c r="T34" i="1" a="1"/>
  <c r="T190" i="1" a="1"/>
  <c r="T229" i="1" a="1"/>
  <c r="T143" i="1" a="1"/>
  <c r="T323" i="1" a="1"/>
  <c r="T102" i="1" a="1"/>
  <c r="T258" i="1" a="1"/>
  <c r="T97" i="1" a="1"/>
  <c r="S32" i="1" a="1"/>
  <c r="S212" i="1" a="1"/>
  <c r="S33" i="1" a="1"/>
  <c r="S189" i="1" a="1"/>
  <c r="S16" i="1" a="1"/>
  <c r="S184" i="1" a="1"/>
  <c r="S364" i="1" a="1"/>
  <c r="S167" i="1" a="1"/>
  <c r="S269" i="1" a="1"/>
  <c r="S353" i="1" a="1"/>
  <c r="S114" i="1" a="1"/>
  <c r="S192" i="1" a="1"/>
  <c r="S300" i="1" a="1"/>
  <c r="S49" i="1" a="1"/>
  <c r="S121" i="1" a="1"/>
  <c r="S193" i="1" a="1"/>
  <c r="S265" i="1" a="1"/>
  <c r="S337" i="1" a="1"/>
  <c r="S204" i="1" a="1"/>
  <c r="S324" i="1" a="1"/>
  <c r="R74" i="1" a="1"/>
  <c r="R146" i="1" a="1"/>
  <c r="R218" i="1" a="1"/>
  <c r="R290" i="1" a="1"/>
  <c r="R362" i="1" a="1"/>
  <c r="R63" i="1" a="1"/>
  <c r="R135" i="1" a="1"/>
  <c r="R207" i="1" a="1"/>
  <c r="R279" i="1" a="1"/>
  <c r="R351" i="1" a="1"/>
  <c r="R52" i="1" a="1"/>
  <c r="R124" i="1" a="1"/>
  <c r="R196" i="1" a="1"/>
  <c r="R298" i="1" a="1"/>
  <c r="R41" i="1" a="1"/>
  <c r="R113" i="1" a="1"/>
  <c r="R185" i="1" a="1"/>
  <c r="R257" i="1" a="1"/>
  <c r="R329" i="1" a="1"/>
  <c r="R30" i="1" a="1"/>
  <c r="R102" i="1" a="1"/>
  <c r="R174" i="1" a="1"/>
  <c r="R246" i="1" a="1"/>
  <c r="R318" i="1" a="1"/>
  <c r="R19" i="1" a="1"/>
  <c r="R91" i="1" a="1"/>
  <c r="R163" i="1" a="1"/>
  <c r="R235" i="1" a="1"/>
  <c r="R307" i="1" a="1"/>
  <c r="R286" i="1" a="1"/>
  <c r="Q74" i="1" a="1"/>
  <c r="Q146" i="1" a="1"/>
  <c r="Q218" i="1" a="1"/>
  <c r="Q290" i="1" a="1"/>
  <c r="Q362" i="1" a="1"/>
  <c r="Q75" i="1" a="1"/>
  <c r="Q147" i="1" a="1"/>
  <c r="Q219" i="1" a="1"/>
  <c r="Q291" i="1" a="1"/>
  <c r="Q363" i="1" a="1"/>
  <c r="Q76" i="1" a="1"/>
  <c r="Q148" i="1" a="1"/>
  <c r="Q220" i="1" a="1"/>
  <c r="Q292" i="1" a="1"/>
  <c r="Q364" i="1" a="1"/>
  <c r="Q77" i="1" a="1"/>
  <c r="Q149" i="1" a="1"/>
  <c r="Q221" i="1" a="1"/>
  <c r="Q293" i="1" a="1"/>
  <c r="Q365" i="1" a="1"/>
  <c r="Q78" i="1" a="1"/>
  <c r="Q150" i="1" a="1"/>
  <c r="Q222" i="1" a="1"/>
  <c r="Q294" i="1" a="1"/>
  <c r="Q366" i="1" a="1"/>
  <c r="Q79" i="1" a="1"/>
  <c r="Q199" i="1" a="1"/>
  <c r="Q283" i="1" a="1"/>
  <c r="Q139" i="1" a="1"/>
  <c r="Q175" i="1" a="1"/>
  <c r="Q320" i="1" a="1"/>
  <c r="Q249" i="1" a="1"/>
  <c r="Q35" i="1" a="1"/>
  <c r="Q180" i="1" a="1"/>
  <c r="Q349" i="1" a="1"/>
  <c r="S110" i="1" a="1"/>
  <c r="S296" i="1" a="1"/>
  <c r="S262" i="1" a="1"/>
  <c r="S72" i="1" a="1"/>
  <c r="S85" i="1" a="1"/>
  <c r="R171" i="1" a="1"/>
  <c r="R221" i="1" a="1"/>
  <c r="R282" i="1" a="1"/>
  <c r="R127" i="1" a="1"/>
  <c r="R343" i="1" a="1"/>
  <c r="Q182" i="1" a="1"/>
  <c r="Q327" i="1" a="1"/>
  <c r="Q41" i="1" a="1"/>
  <c r="Q211" i="1" a="1"/>
  <c r="U366" i="1" a="1"/>
  <c r="Z109" i="1" a="1"/>
  <c r="X14" i="1" a="1"/>
  <c r="X132" i="1" a="1"/>
  <c r="W268" i="1" a="1"/>
  <c r="V128" i="1" a="1"/>
  <c r="V64" i="1" a="1"/>
  <c r="V101" i="1" a="1"/>
  <c r="V277" i="1" a="1"/>
  <c r="V252" i="1" a="1"/>
  <c r="U104" i="1" a="1"/>
  <c r="U21" i="1" a="1"/>
  <c r="U309" i="1" a="1"/>
  <c r="U190" i="1" a="1"/>
  <c r="U29" i="1" a="1"/>
  <c r="U317" i="1" a="1"/>
  <c r="U90" i="1" a="1"/>
  <c r="U276" i="1" a="1"/>
  <c r="U115" i="1" a="1"/>
  <c r="T140" i="1" a="1"/>
  <c r="T314" i="1" a="1"/>
  <c r="T87" i="1" a="1"/>
  <c r="T273" i="1" a="1"/>
  <c r="T40" i="1" a="1"/>
  <c r="T220" i="1" a="1"/>
  <c r="T319" i="1" a="1"/>
  <c r="T149" i="1" a="1"/>
  <c r="T335" i="1" a="1"/>
  <c r="T108" i="1" a="1"/>
  <c r="T288" i="1" a="1"/>
  <c r="T115" i="1" a="1"/>
  <c r="S38" i="1" a="1"/>
  <c r="S224" i="1" a="1"/>
  <c r="S39" i="1" a="1"/>
  <c r="S219" i="1" a="1"/>
  <c r="S34" i="1" a="1"/>
  <c r="S190" i="1" a="1"/>
  <c r="S11" i="1" a="1"/>
  <c r="S173" i="1" a="1"/>
  <c r="S275" i="1" a="1"/>
  <c r="S359" i="1" a="1"/>
  <c r="S120" i="1" a="1"/>
  <c r="S198" i="1" a="1"/>
  <c r="S12" i="1" a="1"/>
  <c r="S55" i="1" a="1"/>
  <c r="S127" i="1" a="1"/>
  <c r="S199" i="1" a="1"/>
  <c r="S271" i="1" a="1"/>
  <c r="S343" i="1" a="1"/>
  <c r="S348" i="1" a="1"/>
  <c r="R8" i="1" a="1"/>
  <c r="R80" i="1" a="1"/>
  <c r="R152" i="1" a="1"/>
  <c r="R224" i="1" a="1"/>
  <c r="R296" i="1" a="1"/>
  <c r="R280" i="1" a="1"/>
  <c r="R69" i="1" a="1"/>
  <c r="R141" i="1" a="1"/>
  <c r="R213" i="1" a="1"/>
  <c r="R285" i="1" a="1"/>
  <c r="R357" i="1" a="1"/>
  <c r="R58" i="1" a="1"/>
  <c r="R130" i="1" a="1"/>
  <c r="R202" i="1" a="1"/>
  <c r="R334" i="1" a="1"/>
  <c r="R47" i="1" a="1"/>
  <c r="R119" i="1" a="1"/>
  <c r="R191" i="1" a="1"/>
  <c r="R263" i="1" a="1"/>
  <c r="R335" i="1" a="1"/>
  <c r="R36" i="1" a="1"/>
  <c r="R108" i="1" a="1"/>
  <c r="R180" i="1" a="1"/>
  <c r="R252" i="1" a="1"/>
  <c r="R324" i="1" a="1"/>
  <c r="R25" i="1" a="1"/>
  <c r="R97" i="1" a="1"/>
  <c r="R169" i="1" a="1"/>
  <c r="R241" i="1" a="1"/>
  <c r="R313" i="1" a="1"/>
  <c r="Q8" i="1" a="1"/>
  <c r="Q80" i="1" a="1"/>
  <c r="Q152" i="1" a="1"/>
  <c r="Q224" i="1" a="1"/>
  <c r="Q296" i="1" a="1"/>
  <c r="Q9" i="1" a="1"/>
  <c r="Q81" i="1" a="1"/>
  <c r="Q153" i="1" a="1"/>
  <c r="Q225" i="1" a="1"/>
  <c r="Q297" i="1" a="1"/>
  <c r="Q10" i="1" a="1"/>
  <c r="Q82" i="1" a="1"/>
  <c r="Q154" i="1" a="1"/>
  <c r="Q226" i="1" a="1"/>
  <c r="Q298" i="1" a="1"/>
  <c r="Q11" i="1" a="1"/>
  <c r="Q83" i="1" a="1"/>
  <c r="Q155" i="1" a="1"/>
  <c r="Q227" i="1" a="1"/>
  <c r="Q299" i="1" a="1"/>
  <c r="Q12" i="1" a="1"/>
  <c r="Q84" i="1" a="1"/>
  <c r="Q156" i="1" a="1"/>
  <c r="Q228" i="1" a="1"/>
  <c r="Q300" i="1" a="1"/>
  <c r="Q13" i="1" a="1"/>
  <c r="Q85" i="1" a="1"/>
  <c r="Q205" i="1" a="1"/>
  <c r="Q289" i="1" a="1"/>
  <c r="Q337" i="1" a="1"/>
  <c r="Q223" i="1" a="1"/>
  <c r="Q97" i="1" a="1"/>
  <c r="Q151" i="1" a="1"/>
  <c r="Q104" i="1" a="1"/>
  <c r="Q177" i="1" a="1"/>
  <c r="Q322" i="1" a="1"/>
  <c r="Q108" i="1" a="1"/>
  <c r="Q313" i="1" a="1"/>
  <c r="T360" i="1" a="1"/>
  <c r="S157" i="1" a="1"/>
  <c r="R110" i="1" a="1"/>
  <c r="R326" i="1" a="1"/>
  <c r="R99" i="1" a="1"/>
  <c r="R328" i="1" a="1"/>
  <c r="Q38" i="1" a="1"/>
  <c r="Q39" i="1" a="1"/>
  <c r="Q113" i="1" a="1"/>
  <c r="Q330" i="1" a="1"/>
  <c r="U46" i="1" a="1"/>
  <c r="T224" i="1" a="1"/>
  <c r="T118" i="1" a="1"/>
  <c r="Z336" i="1" a="1"/>
  <c r="X68" i="1" a="1"/>
  <c r="X186" i="1" a="1"/>
  <c r="W298" i="1" a="1"/>
  <c r="V158" i="1" a="1"/>
  <c r="V76" i="1" a="1"/>
  <c r="V113" i="1" a="1"/>
  <c r="V337" i="1" a="1"/>
  <c r="V258" i="1" a="1"/>
  <c r="U110" i="1" a="1"/>
  <c r="U27" i="1" a="1"/>
  <c r="U315" i="1" a="1"/>
  <c r="U196" i="1" a="1"/>
  <c r="U35" i="1" a="1"/>
  <c r="U323" i="1" a="1"/>
  <c r="U120" i="1" a="1"/>
  <c r="U294" i="1" a="1"/>
  <c r="U145" i="1" a="1"/>
  <c r="T152" i="1" a="1"/>
  <c r="T320" i="1" a="1"/>
  <c r="T117" i="1" a="1"/>
  <c r="T291" i="1" a="1"/>
  <c r="T46" i="1" a="1"/>
  <c r="T232" i="1" a="1"/>
  <c r="T361" i="1" a="1"/>
  <c r="T179" i="1" a="1"/>
  <c r="T353" i="1" a="1"/>
  <c r="T114" i="1" a="1"/>
  <c r="T300" i="1" a="1"/>
  <c r="T121" i="1" a="1"/>
  <c r="S68" i="1" a="1"/>
  <c r="S242" i="1" a="1"/>
  <c r="S45" i="1" a="1"/>
  <c r="S231" i="1" a="1"/>
  <c r="S40" i="1" a="1"/>
  <c r="S220" i="1" a="1"/>
  <c r="S29" i="1" a="1"/>
  <c r="S179" i="1" a="1"/>
  <c r="S281" i="1" a="1"/>
  <c r="S365" i="1" a="1"/>
  <c r="S126" i="1" a="1"/>
  <c r="S210" i="1" a="1"/>
  <c r="S18" i="1" a="1"/>
  <c r="S61" i="1" a="1"/>
  <c r="S133" i="1" a="1"/>
  <c r="S205" i="1" a="1"/>
  <c r="S277" i="1" a="1"/>
  <c r="S349" i="1" a="1"/>
  <c r="S252" i="1" a="1"/>
  <c r="R14" i="1" a="1"/>
  <c r="R86" i="1" a="1"/>
  <c r="R158" i="1" a="1"/>
  <c r="R230" i="1" a="1"/>
  <c r="R302" i="1" a="1"/>
  <c r="R274" i="1" a="1"/>
  <c r="R75" i="1" a="1"/>
  <c r="R147" i="1" a="1"/>
  <c r="R219" i="1" a="1"/>
  <c r="R291" i="1" a="1"/>
  <c r="R363" i="1" a="1"/>
  <c r="R64" i="1" a="1"/>
  <c r="R136" i="1" a="1"/>
  <c r="R208" i="1" a="1"/>
  <c r="R340" i="1" a="1"/>
  <c r="R53" i="1" a="1"/>
  <c r="R125" i="1" a="1"/>
  <c r="R197" i="1" a="1"/>
  <c r="R269" i="1" a="1"/>
  <c r="R341" i="1" a="1"/>
  <c r="R42" i="1" a="1"/>
  <c r="R114" i="1" a="1"/>
  <c r="R186" i="1" a="1"/>
  <c r="R258" i="1" a="1"/>
  <c r="R330" i="1" a="1"/>
  <c r="R31" i="1" a="1"/>
  <c r="R103" i="1" a="1"/>
  <c r="R175" i="1" a="1"/>
  <c r="R247" i="1" a="1"/>
  <c r="R319" i="1" a="1"/>
  <c r="Q14" i="1" a="1"/>
  <c r="Q86" i="1" a="1"/>
  <c r="Q158" i="1" a="1"/>
  <c r="Q230" i="1" a="1"/>
  <c r="Q302" i="1" a="1"/>
  <c r="Q15" i="1" a="1"/>
  <c r="Q87" i="1" a="1"/>
  <c r="Q159" i="1" a="1"/>
  <c r="Q231" i="1" a="1"/>
  <c r="Q303" i="1" a="1"/>
  <c r="Q16" i="1" a="1"/>
  <c r="Q88" i="1" a="1"/>
  <c r="Q160" i="1" a="1"/>
  <c r="Q232" i="1" a="1"/>
  <c r="Q304" i="1" a="1"/>
  <c r="Q17" i="1" a="1"/>
  <c r="Q89" i="1" a="1"/>
  <c r="Q161" i="1" a="1"/>
  <c r="Q233" i="1" a="1"/>
  <c r="Q305" i="1" a="1"/>
  <c r="Q18" i="1" a="1"/>
  <c r="Q90" i="1" a="1"/>
  <c r="Q162" i="1" a="1"/>
  <c r="Q234" i="1" a="1"/>
  <c r="Q306" i="1" a="1"/>
  <c r="Q19" i="1" a="1"/>
  <c r="Q91" i="1" a="1"/>
  <c r="Q307" i="1" a="1"/>
  <c r="R337" i="1" a="1"/>
  <c r="Q33" i="1" a="1"/>
  <c r="Q178" i="1" a="1"/>
  <c r="Q323" i="1" a="1"/>
  <c r="Q145" i="1" a="1"/>
  <c r="T12" i="1" a="1"/>
  <c r="S106" i="1" a="1"/>
  <c r="S240" i="1" a="1"/>
  <c r="S60" i="1" a="1"/>
  <c r="R27" i="1" a="1"/>
  <c r="R243" i="1" a="1"/>
  <c r="R160" i="1" a="1"/>
  <c r="R365" i="1" a="1"/>
  <c r="R354" i="1" a="1"/>
  <c r="Q254" i="1" a="1"/>
  <c r="Q255" i="1" a="1"/>
  <c r="Q328" i="1" a="1"/>
  <c r="Q42" i="1" a="1"/>
  <c r="Q157" i="1" a="1"/>
  <c r="U192" i="1" a="1"/>
  <c r="Y87" i="1" a="1"/>
  <c r="X302" i="1" a="1"/>
  <c r="X367" i="1" a="1"/>
  <c r="W229" i="1" a="1"/>
  <c r="V344" i="1" a="1"/>
  <c r="V196" i="1" a="1"/>
  <c r="V173" i="1" a="1"/>
  <c r="V30" i="1" a="1"/>
  <c r="V318" i="1" a="1"/>
  <c r="U170" i="1" a="1"/>
  <c r="U87" i="1" a="1"/>
  <c r="U49" i="1" a="1"/>
  <c r="U256" i="1" a="1"/>
  <c r="U95" i="1" a="1"/>
  <c r="U91" i="1" a="1"/>
  <c r="U132" i="1" a="1"/>
  <c r="U300" i="1" a="1"/>
  <c r="U361" i="1" a="1"/>
  <c r="T170" i="1" a="1"/>
  <c r="T326" i="1" a="1"/>
  <c r="T129" i="1" a="1"/>
  <c r="T297" i="1" a="1"/>
  <c r="T76" i="1" a="1"/>
  <c r="T250" i="1" a="1"/>
  <c r="T67" i="1" a="1"/>
  <c r="T191" i="1" a="1"/>
  <c r="T359" i="1" a="1"/>
  <c r="T144" i="1" a="1"/>
  <c r="T318" i="1" a="1"/>
  <c r="T127" i="1" a="1"/>
  <c r="S80" i="1" a="1"/>
  <c r="S248" i="1" a="1"/>
  <c r="S75" i="1" a="1"/>
  <c r="S249" i="1" a="1"/>
  <c r="S46" i="1" a="1"/>
  <c r="S232" i="1" a="1"/>
  <c r="S35" i="1" a="1"/>
  <c r="S185" i="1" a="1"/>
  <c r="S287" i="1" a="1"/>
  <c r="S36" i="1" a="1"/>
  <c r="S132" i="1" a="1"/>
  <c r="S222" i="1" a="1"/>
  <c r="S24" i="1" a="1"/>
  <c r="S67" i="1" a="1"/>
  <c r="S139" i="1" a="1"/>
  <c r="S211" i="1" a="1"/>
  <c r="S283" i="1" a="1"/>
  <c r="S361" i="1" a="1"/>
  <c r="S354" i="1" a="1"/>
  <c r="R20" i="1" a="1"/>
  <c r="R92" i="1" a="1"/>
  <c r="R164" i="1" a="1"/>
  <c r="R236" i="1" a="1"/>
  <c r="R308" i="1" a="1"/>
  <c r="R9" i="1" a="1"/>
  <c r="R81" i="1" a="1"/>
  <c r="R153" i="1" a="1"/>
  <c r="R225" i="1" a="1"/>
  <c r="R297" i="1" a="1"/>
  <c r="R268" i="1" a="1"/>
  <c r="R70" i="1" a="1"/>
  <c r="R142" i="1" a="1"/>
  <c r="R214" i="1" a="1"/>
  <c r="R352" i="1" a="1"/>
  <c r="R59" i="1" a="1"/>
  <c r="R131" i="1" a="1"/>
  <c r="R203" i="1" a="1"/>
  <c r="R275" i="1" a="1"/>
  <c r="R347" i="1" a="1"/>
  <c r="R48" i="1" a="1"/>
  <c r="R120" i="1" a="1"/>
  <c r="R192" i="1" a="1"/>
  <c r="R264" i="1" a="1"/>
  <c r="R336" i="1" a="1"/>
  <c r="R37" i="1" a="1"/>
  <c r="R109" i="1" a="1"/>
  <c r="R181" i="1" a="1"/>
  <c r="R253" i="1" a="1"/>
  <c r="R325" i="1" a="1"/>
  <c r="Q20" i="1" a="1"/>
  <c r="Q92" i="1" a="1"/>
  <c r="Q164" i="1" a="1"/>
  <c r="Q236" i="1" a="1"/>
  <c r="Q308" i="1" a="1"/>
  <c r="Q21" i="1" a="1"/>
  <c r="Q93" i="1" a="1"/>
  <c r="Q165" i="1" a="1"/>
  <c r="Q237" i="1" a="1"/>
  <c r="Q309" i="1" a="1"/>
  <c r="Q22" i="1" a="1"/>
  <c r="Q94" i="1" a="1"/>
  <c r="Q166" i="1" a="1"/>
  <c r="Q238" i="1" a="1"/>
  <c r="Q310" i="1" a="1"/>
  <c r="Q23" i="1" a="1"/>
  <c r="Q95" i="1" a="1"/>
  <c r="Q167" i="1" a="1"/>
  <c r="Q239" i="1" a="1"/>
  <c r="Q311" i="1" a="1"/>
  <c r="Q24" i="1" a="1"/>
  <c r="Q96" i="1" a="1"/>
  <c r="Q168" i="1" a="1"/>
  <c r="Q240" i="1" a="1"/>
  <c r="Q312" i="1" a="1"/>
  <c r="Q25" i="1" a="1"/>
  <c r="Q121" i="1" a="1"/>
  <c r="Q229" i="1" a="1"/>
  <c r="Q343" i="1" a="1"/>
  <c r="Q176" i="1" a="1"/>
  <c r="Q34" i="1" a="1"/>
  <c r="Q179" i="1" a="1"/>
  <c r="Q324" i="1" a="1"/>
  <c r="T221" i="1" a="1"/>
  <c r="S317" i="1" a="1"/>
  <c r="S13" i="1" a="1"/>
  <c r="S301" i="1" a="1"/>
  <c r="R254" i="1" a="1"/>
  <c r="R16" i="1" a="1"/>
  <c r="R77" i="1" a="1"/>
  <c r="R138" i="1" a="1"/>
  <c r="Q110" i="1" a="1"/>
  <c r="Q112" i="1" a="1"/>
  <c r="Q257" i="1" a="1"/>
  <c r="Q186" i="1" a="1"/>
  <c r="Q247" i="1" a="1"/>
  <c r="U334" i="1" a="1"/>
  <c r="T9" i="1" a="1"/>
  <c r="Y136" i="1" a="1"/>
  <c r="X356" i="1" a="1"/>
  <c r="X109" i="1" a="1"/>
  <c r="W349" i="1" a="1"/>
  <c r="V356" i="1" a="1"/>
  <c r="V202" i="1" a="1"/>
  <c r="V179" i="1" a="1"/>
  <c r="V36" i="1" a="1"/>
  <c r="V324" i="1" a="1"/>
  <c r="U176" i="1" a="1"/>
  <c r="U93" i="1" a="1"/>
  <c r="U127" i="1" a="1"/>
  <c r="U262" i="1" a="1"/>
  <c r="U101" i="1" a="1"/>
  <c r="U109" i="1" a="1"/>
  <c r="U150" i="1" a="1"/>
  <c r="U306" i="1" a="1"/>
  <c r="T8" i="1" a="1"/>
  <c r="T176" i="1" a="1"/>
  <c r="T356" i="1" a="1"/>
  <c r="T147" i="1" a="1"/>
  <c r="T303" i="1" a="1"/>
  <c r="T88" i="1" a="1"/>
  <c r="T256" i="1" a="1"/>
  <c r="T35" i="1" a="1"/>
  <c r="T209" i="1" a="1"/>
  <c r="T365" i="1" a="1"/>
  <c r="T156" i="1" a="1"/>
  <c r="T324" i="1" a="1"/>
  <c r="T157" i="1" a="1"/>
  <c r="S98" i="1" a="1"/>
  <c r="S254" i="1" a="1"/>
  <c r="S87" i="1" a="1"/>
  <c r="S255" i="1" a="1"/>
  <c r="S76" i="1" a="1"/>
  <c r="S250" i="1" a="1"/>
  <c r="S41" i="1" a="1"/>
  <c r="S209" i="1" a="1"/>
  <c r="S293" i="1" a="1"/>
  <c r="S42" i="1" a="1"/>
  <c r="S144" i="1" a="1"/>
  <c r="S228" i="1" a="1"/>
  <c r="S30" i="1" a="1"/>
  <c r="S73" i="1" a="1"/>
  <c r="S145" i="1" a="1"/>
  <c r="S217" i="1" a="1"/>
  <c r="S289" i="1" a="1"/>
  <c r="S367" i="1" a="1"/>
  <c r="S270" i="1" a="1"/>
  <c r="R26" i="1" a="1"/>
  <c r="R98" i="1" a="1"/>
  <c r="R170" i="1" a="1"/>
  <c r="R242" i="1" a="1"/>
  <c r="R314" i="1" a="1"/>
  <c r="R15" i="1" a="1"/>
  <c r="R87" i="1" a="1"/>
  <c r="R159" i="1" a="1"/>
  <c r="R231" i="1" a="1"/>
  <c r="R303" i="1" a="1"/>
  <c r="R262" i="1" a="1"/>
  <c r="R76" i="1" a="1"/>
  <c r="R148" i="1" a="1"/>
  <c r="R220" i="1" a="1"/>
  <c r="R358" i="1" a="1"/>
  <c r="R65" i="1" a="1"/>
  <c r="R137" i="1" a="1"/>
  <c r="R209" i="1" a="1"/>
  <c r="R281" i="1" a="1"/>
  <c r="R353" i="1" a="1"/>
  <c r="R54" i="1" a="1"/>
  <c r="R126" i="1" a="1"/>
  <c r="R198" i="1" a="1"/>
  <c r="R270" i="1" a="1"/>
  <c r="R342" i="1" a="1"/>
  <c r="R43" i="1" a="1"/>
  <c r="R115" i="1" a="1"/>
  <c r="R187" i="1" a="1"/>
  <c r="R259" i="1" a="1"/>
  <c r="R331" i="1" a="1"/>
  <c r="Q26" i="1" a="1"/>
  <c r="Q98" i="1" a="1"/>
  <c r="Q170" i="1" a="1"/>
  <c r="Q242" i="1" a="1"/>
  <c r="Q314" i="1" a="1"/>
  <c r="Q27" i="1" a="1"/>
  <c r="Q99" i="1" a="1"/>
  <c r="Q171" i="1" a="1"/>
  <c r="Q243" i="1" a="1"/>
  <c r="Q315" i="1" a="1"/>
  <c r="Q28" i="1" a="1"/>
  <c r="Q100" i="1" a="1"/>
  <c r="Q172" i="1" a="1"/>
  <c r="Q244" i="1" a="1"/>
  <c r="Q316" i="1" a="1"/>
  <c r="Q29" i="1" a="1"/>
  <c r="Q101" i="1" a="1"/>
  <c r="Q173" i="1" a="1"/>
  <c r="Q245" i="1" a="1"/>
  <c r="Q317" i="1" a="1"/>
  <c r="Q30" i="1" a="1"/>
  <c r="Q102" i="1" a="1"/>
  <c r="Q174" i="1" a="1"/>
  <c r="Q246" i="1" a="1"/>
  <c r="Q318" i="1" a="1"/>
  <c r="Q31" i="1" a="1"/>
  <c r="Q133" i="1" a="1"/>
  <c r="Q235" i="1" a="1"/>
  <c r="Q103" i="1" a="1"/>
  <c r="R265" i="1" a="1"/>
  <c r="Q105" i="1" a="1"/>
  <c r="Q106" i="1" a="1"/>
  <c r="Q251" i="1" a="1"/>
  <c r="Q37" i="1" a="1"/>
  <c r="T180" i="1" a="1"/>
  <c r="S229" i="1" a="1"/>
  <c r="R315" i="1" a="1"/>
  <c r="R232" i="1" a="1"/>
  <c r="R293" i="1" a="1"/>
  <c r="R210" i="1" a="1"/>
  <c r="Q111" i="1" a="1"/>
  <c r="Q40" i="1" a="1"/>
  <c r="Q329" i="1" a="1"/>
  <c r="T38" i="1" a="1"/>
  <c r="Y37" i="1" a="1"/>
  <c r="X201" i="1" a="1"/>
  <c r="W128" i="1" a="1"/>
  <c r="W191" i="1" a="1"/>
  <c r="V109" i="1" a="1"/>
  <c r="V208" i="1" a="1"/>
  <c r="V185" i="1" a="1"/>
  <c r="V42" i="1" a="1"/>
  <c r="V330" i="1" a="1"/>
  <c r="U182" i="1" a="1"/>
  <c r="U99" i="1" a="1"/>
  <c r="U169" i="1" a="1"/>
  <c r="U268" i="1" a="1"/>
  <c r="U107" i="1" a="1"/>
  <c r="U139" i="1" a="1"/>
  <c r="U156" i="1" a="1"/>
  <c r="U336" i="1" a="1"/>
  <c r="T26" i="1" a="1"/>
  <c r="T182" i="1" a="1"/>
  <c r="T37" i="1" a="1"/>
  <c r="T153" i="1" a="1"/>
  <c r="T333" i="1" a="1"/>
  <c r="T106" i="1" a="1"/>
  <c r="T262" i="1" a="1"/>
  <c r="T47" i="1" a="1"/>
  <c r="T215" i="1" a="1"/>
  <c r="T355" i="1" a="1"/>
  <c r="T174" i="1" a="1"/>
  <c r="T330" i="1" a="1"/>
  <c r="T169" i="1" a="1"/>
  <c r="S104" i="1" a="1"/>
  <c r="S284" i="1" a="1"/>
  <c r="S105" i="1" a="1"/>
  <c r="S261" i="1" a="1"/>
  <c r="S88" i="1" a="1"/>
  <c r="S256" i="1" a="1"/>
  <c r="S71" i="1" a="1"/>
  <c r="S215" i="1" a="1"/>
  <c r="S299" i="1" a="1"/>
  <c r="S54" i="1" a="1"/>
  <c r="S150" i="1" a="1"/>
  <c r="S234" i="1" a="1"/>
  <c r="S355" i="1" a="1"/>
  <c r="S79" i="1" a="1"/>
  <c r="S151" i="1" a="1"/>
  <c r="S223" i="1" a="1"/>
  <c r="S295" i="1" a="1"/>
  <c r="S302" i="1" a="1"/>
  <c r="S360" i="1" a="1"/>
  <c r="R32" i="1" a="1"/>
  <c r="R104" i="1" a="1"/>
  <c r="R176" i="1" a="1"/>
  <c r="R248" i="1" a="1"/>
  <c r="R320" i="1" a="1"/>
  <c r="R21" i="1" a="1"/>
  <c r="R93" i="1" a="1"/>
  <c r="R165" i="1" a="1"/>
  <c r="R237" i="1" a="1"/>
  <c r="R309" i="1" a="1"/>
  <c r="R10" i="1" a="1"/>
  <c r="R82" i="1" a="1"/>
  <c r="R154" i="1" a="1"/>
  <c r="R226" i="1" a="1"/>
  <c r="R364" i="1" a="1"/>
  <c r="R71" i="1" a="1"/>
  <c r="R143" i="1" a="1"/>
  <c r="R215" i="1" a="1"/>
  <c r="R287" i="1" a="1"/>
  <c r="R359" i="1" a="1"/>
  <c r="R60" i="1" a="1"/>
  <c r="R132" i="1" a="1"/>
  <c r="R204" i="1" a="1"/>
  <c r="R276" i="1" a="1"/>
  <c r="R348" i="1" a="1"/>
  <c r="R49" i="1" a="1"/>
  <c r="R121" i="1" a="1"/>
  <c r="R193" i="1" a="1"/>
  <c r="Y139" i="1" a="1"/>
  <c r="X255" i="1" a="1"/>
  <c r="W158" i="1" a="1"/>
  <c r="W221" i="1" a="1"/>
  <c r="V123" i="1" a="1"/>
  <c r="V328" i="1" a="1"/>
  <c r="V245" i="1" a="1"/>
  <c r="V102" i="1" a="1"/>
  <c r="V217" i="1" a="1"/>
  <c r="U242" i="1" a="1"/>
  <c r="U159" i="1" a="1"/>
  <c r="U40" i="1" a="1"/>
  <c r="U328" i="1" a="1"/>
  <c r="U167" i="1" a="1"/>
  <c r="U187" i="1" a="1"/>
  <c r="U162" i="1" a="1"/>
  <c r="U348" i="1" a="1"/>
  <c r="T32" i="1" a="1"/>
  <c r="T212" i="1" a="1"/>
  <c r="T55" i="1" a="1"/>
  <c r="T159" i="1" a="1"/>
  <c r="T345" i="1" a="1"/>
  <c r="T112" i="1" a="1"/>
  <c r="T292" i="1" a="1"/>
  <c r="Y209" i="1" a="1"/>
  <c r="X70" i="1" a="1"/>
  <c r="W344" i="1" a="1"/>
  <c r="W91" i="1" a="1"/>
  <c r="V135" i="1" a="1"/>
  <c r="V334" i="1" a="1"/>
  <c r="V251" i="1" a="1"/>
  <c r="V108" i="1" a="1"/>
  <c r="V289" i="1" a="1"/>
  <c r="U248" i="1" a="1"/>
  <c r="U165" i="1" a="1"/>
  <c r="Y263" i="1" a="1"/>
  <c r="X124" i="1" a="1"/>
  <c r="W15" i="1" a="1"/>
  <c r="W181" i="1" a="1"/>
  <c r="V153" i="1" a="1"/>
  <c r="V340" i="1" a="1"/>
  <c r="V257" i="1" a="1"/>
  <c r="V114" i="1" a="1"/>
  <c r="V349" i="1" a="1"/>
  <c r="U254" i="1" a="1"/>
  <c r="U171" i="1" a="1"/>
  <c r="U52" i="1" a="1"/>
  <c r="U340" i="1" a="1"/>
  <c r="U179" i="1" a="1"/>
  <c r="U12" i="1" a="1"/>
  <c r="U204" i="1" a="1"/>
  <c r="U25" i="1" a="1"/>
  <c r="T68" i="1" a="1"/>
  <c r="T242" i="1" a="1"/>
  <c r="T15" i="1" a="1"/>
  <c r="T201" i="1" a="1"/>
  <c r="T31" i="1" a="1"/>
  <c r="T148" i="1" a="1"/>
  <c r="T322" i="1" a="1"/>
  <c r="T77" i="1" a="1"/>
  <c r="T263" i="1" a="1"/>
  <c r="T36" i="1" a="1"/>
  <c r="T216" i="1" a="1"/>
  <c r="T217" i="1" a="1"/>
  <c r="T211" i="1" a="1"/>
  <c r="S152" i="1" a="1"/>
  <c r="S326" i="1" a="1"/>
  <c r="S147" i="1" a="1"/>
  <c r="S321" i="1" a="1"/>
  <c r="S118" i="1" a="1"/>
  <c r="S304" i="1" a="1"/>
  <c r="S107" i="1" a="1"/>
  <c r="S245" i="1" a="1"/>
  <c r="S329" i="1" a="1"/>
  <c r="S90" i="1" a="1"/>
  <c r="S168" i="1" a="1"/>
  <c r="S258" i="1" a="1"/>
  <c r="S25" i="1" a="1"/>
  <c r="S97" i="1" a="1"/>
  <c r="S169" i="1" a="1"/>
  <c r="S241" i="1" a="1"/>
  <c r="S313" i="1" a="1"/>
  <c r="S66" i="1" a="1"/>
  <c r="S288" i="1" a="1"/>
  <c r="R50" i="1" a="1"/>
  <c r="R122" i="1" a="1"/>
  <c r="R194" i="1" a="1"/>
  <c r="R266" i="1" a="1"/>
  <c r="R338" i="1" a="1"/>
  <c r="R39" i="1" a="1"/>
  <c r="R111" i="1" a="1"/>
  <c r="R183" i="1" a="1"/>
  <c r="R255" i="1" a="1"/>
  <c r="R327" i="1" a="1"/>
  <c r="R28" i="1" a="1"/>
  <c r="R100" i="1" a="1"/>
  <c r="Y30" i="1" a="1"/>
  <c r="X358" i="1" a="1"/>
  <c r="W201" i="1" a="1"/>
  <c r="W144" i="1" a="1"/>
  <c r="V297" i="1" a="1"/>
  <c r="V295" i="1" a="1"/>
  <c r="V317" i="1" a="1"/>
  <c r="V174" i="1" a="1"/>
  <c r="U26" i="1" a="1"/>
  <c r="U314" i="1" a="1"/>
  <c r="U231" i="1" a="1"/>
  <c r="U112" i="1" a="1"/>
  <c r="U253" i="1" a="1"/>
  <c r="U239" i="1" a="1"/>
  <c r="U18" i="1" a="1"/>
  <c r="U222" i="1" a="1"/>
  <c r="U85" i="1" a="1"/>
  <c r="T80" i="1" a="1"/>
  <c r="T248" i="1" a="1"/>
  <c r="T45" i="1" a="1"/>
  <c r="T219" i="1" a="1"/>
  <c r="T223" i="1" a="1"/>
  <c r="T160" i="1" a="1"/>
  <c r="T328" i="1" a="1"/>
  <c r="T107" i="1" a="1"/>
  <c r="T281" i="1" a="1"/>
  <c r="T42" i="1" a="1"/>
  <c r="T228" i="1" a="1"/>
  <c r="T235" i="1" a="1"/>
  <c r="T61" i="1" a="1"/>
  <c r="S170" i="1" a="1"/>
  <c r="S332" i="1" a="1"/>
  <c r="S159" i="1" a="1"/>
  <c r="S327" i="1" a="1"/>
  <c r="S148" i="1" a="1"/>
  <c r="S322" i="1" a="1"/>
  <c r="S113" i="1" a="1"/>
  <c r="S251" i="1" a="1"/>
  <c r="S335" i="1" a="1"/>
  <c r="S96" i="1" a="1"/>
  <c r="S174" i="1" a="1"/>
  <c r="S264" i="1" a="1"/>
  <c r="S31" i="1" a="1"/>
  <c r="S103" i="1" a="1"/>
  <c r="S175" i="1" a="1"/>
  <c r="S247" i="1" a="1"/>
  <c r="S319" i="1" a="1"/>
  <c r="S336" i="1" a="1"/>
  <c r="S306" i="1" a="1"/>
  <c r="R56" i="1" a="1"/>
  <c r="R128" i="1" a="1"/>
  <c r="R200" i="1" a="1"/>
  <c r="R272" i="1" a="1"/>
  <c r="R344" i="1" a="1"/>
  <c r="R45" i="1" a="1"/>
  <c r="R117" i="1" a="1"/>
  <c r="R189" i="1" a="1"/>
  <c r="R261" i="1" a="1"/>
  <c r="R333" i="1" a="1"/>
  <c r="R34" i="1" a="1"/>
  <c r="R106" i="1" a="1"/>
  <c r="R178" i="1" a="1"/>
  <c r="R250" i="1" a="1"/>
  <c r="R23" i="1" a="1"/>
  <c r="R95" i="1" a="1"/>
  <c r="R167" i="1" a="1"/>
  <c r="R239" i="1" a="1"/>
  <c r="R311" i="1" a="1"/>
  <c r="R12" i="1" a="1"/>
  <c r="R84" i="1" a="1"/>
  <c r="R156" i="1" a="1"/>
  <c r="R228" i="1" a="1"/>
  <c r="R300" i="1" a="1"/>
  <c r="R310" i="1" a="1"/>
  <c r="R73" i="1" a="1"/>
  <c r="R145" i="1" a="1"/>
  <c r="R217" i="1" a="1"/>
  <c r="R289" i="1" a="1"/>
  <c r="R361" i="1" a="1"/>
  <c r="Q56" i="1" a="1"/>
  <c r="Q128" i="1" a="1"/>
  <c r="Q200" i="1" a="1"/>
  <c r="Q272" i="1" a="1"/>
  <c r="Q344" i="1" a="1"/>
  <c r="Q57" i="1" a="1"/>
  <c r="Q129" i="1" a="1"/>
  <c r="Q201" i="1" a="1"/>
  <c r="Q273" i="1" a="1"/>
  <c r="Q345" i="1" a="1"/>
  <c r="Q58" i="1" a="1"/>
  <c r="Q130" i="1" a="1"/>
  <c r="Q202" i="1" a="1"/>
  <c r="Q274" i="1" a="1"/>
  <c r="Q346" i="1" a="1"/>
  <c r="Q59" i="1" a="1"/>
  <c r="Q131" i="1" a="1"/>
  <c r="Q203" i="1" a="1"/>
  <c r="Q275" i="1" a="1"/>
  <c r="Q347" i="1" a="1"/>
  <c r="Q60" i="1" a="1"/>
  <c r="Q132" i="1" a="1"/>
  <c r="Q204" i="1" a="1"/>
  <c r="Q276" i="1" a="1"/>
  <c r="Q348" i="1" a="1"/>
  <c r="Q61" i="1" a="1"/>
  <c r="Q181" i="1" a="1"/>
  <c r="Q265" i="1" a="1"/>
  <c r="Q325" i="1" a="1"/>
  <c r="Q361" i="1" a="1"/>
  <c r="T71" i="1" a="1"/>
  <c r="S101" i="1" a="1"/>
  <c r="S366" i="1" a="1"/>
  <c r="R94" i="1" a="1"/>
  <c r="R233" i="1" a="1"/>
  <c r="R294" i="1" a="1"/>
  <c r="R355" i="1" a="1"/>
  <c r="Q51" i="1" a="1"/>
  <c r="Q124" i="1" a="1"/>
  <c r="Q197" i="1" a="1"/>
  <c r="Q270" i="1" a="1"/>
  <c r="Q217" i="1" a="1"/>
  <c r="Q263" i="1" a="1"/>
  <c r="Q48" i="1" a="1"/>
  <c r="R150" i="1" a="1"/>
  <c r="Q259" i="1" a="1"/>
  <c r="Q52" i="1" a="1"/>
  <c r="R227" i="1" a="1"/>
  <c r="T251" i="1" a="1"/>
  <c r="S239" i="1" a="1"/>
  <c r="R44" i="1" a="1"/>
  <c r="R166" i="1" a="1"/>
  <c r="R299" i="1" a="1"/>
  <c r="R360" i="1" a="1"/>
  <c r="Q44" i="1" a="1"/>
  <c r="Q117" i="1" a="1"/>
  <c r="Q190" i="1" a="1"/>
  <c r="Q336" i="1" a="1"/>
  <c r="Q163" i="1" a="1"/>
  <c r="Q266" i="1" a="1"/>
  <c r="S307" i="1" a="1"/>
  <c r="Q198" i="1" a="1"/>
  <c r="Q191" i="1" a="1"/>
  <c r="T30" i="1" a="1"/>
  <c r="S323" i="1" a="1"/>
  <c r="R116" i="1" a="1"/>
  <c r="R172" i="1" a="1"/>
  <c r="R305" i="1" a="1"/>
  <c r="R366" i="1" a="1"/>
  <c r="Q50" i="1" a="1"/>
  <c r="Q123" i="1" a="1"/>
  <c r="Q196" i="1" a="1"/>
  <c r="Q269" i="1" a="1"/>
  <c r="Q342" i="1" a="1"/>
  <c r="Q55" i="1" a="1"/>
  <c r="R89" i="1" a="1"/>
  <c r="Q319" i="1" a="1"/>
  <c r="R283" i="1" a="1"/>
  <c r="R288" i="1" a="1"/>
  <c r="T186" i="1" a="1"/>
  <c r="S84" i="1" a="1"/>
  <c r="R188" i="1" a="1"/>
  <c r="R238" i="1" a="1"/>
  <c r="R322" i="1" a="1"/>
  <c r="R61" i="1" a="1"/>
  <c r="Q116" i="1" a="1"/>
  <c r="Q189" i="1" a="1"/>
  <c r="Q262" i="1" a="1"/>
  <c r="Q335" i="1" a="1"/>
  <c r="Q49" i="1" a="1"/>
  <c r="S163" i="1" a="1"/>
  <c r="S112" i="1" a="1"/>
  <c r="Q125" i="1" a="1"/>
  <c r="Q118" i="1" a="1"/>
  <c r="T19" i="1" a="1"/>
  <c r="S162" i="1" a="1"/>
  <c r="R260" i="1" a="1"/>
  <c r="R244" i="1" a="1"/>
  <c r="R316" i="1" a="1"/>
  <c r="R67" i="1" a="1"/>
  <c r="Q122" i="1" a="1"/>
  <c r="Q195" i="1" a="1"/>
  <c r="Q268" i="1" a="1"/>
  <c r="Q341" i="1" a="1"/>
  <c r="Q253" i="1" a="1"/>
  <c r="Q339" i="1" a="1"/>
  <c r="R222" i="1" a="1"/>
  <c r="S330" i="1" a="1"/>
  <c r="Q355" i="1" a="1"/>
  <c r="T205" i="1" a="1"/>
  <c r="S246" i="1" a="1"/>
  <c r="R332" i="1" a="1"/>
  <c r="R11" i="1" a="1"/>
  <c r="R72" i="1" a="1"/>
  <c r="R133" i="1" a="1"/>
  <c r="Q188" i="1" a="1"/>
  <c r="Q261" i="1" a="1"/>
  <c r="Q334" i="1" a="1"/>
  <c r="S117" i="1" a="1"/>
  <c r="Q53" i="1" a="1"/>
  <c r="R161" i="1" a="1"/>
  <c r="S292" i="1" a="1"/>
  <c r="Q264" i="1" a="1"/>
  <c r="S140" i="1" a="1"/>
  <c r="S19" i="1" a="1"/>
  <c r="R33" i="1" a="1"/>
  <c r="R17" i="1" a="1"/>
  <c r="R78" i="1" a="1"/>
  <c r="R139" i="1" a="1"/>
  <c r="Q194" i="1" a="1"/>
  <c r="Q267" i="1" a="1"/>
  <c r="Q340" i="1" a="1"/>
  <c r="Q54" i="1" a="1"/>
  <c r="Q169" i="1" a="1"/>
  <c r="R211" i="1" a="1"/>
  <c r="R321" i="1" a="1"/>
  <c r="R22" i="1" a="1"/>
  <c r="S320" i="1" a="1"/>
  <c r="S91" i="1" a="1"/>
  <c r="R105" i="1" a="1"/>
  <c r="R83" i="1" a="1"/>
  <c r="R144" i="1" a="1"/>
  <c r="R205" i="1" a="1"/>
  <c r="Q260" i="1" a="1"/>
  <c r="Q333" i="1" a="1"/>
  <c r="Q47" i="1" a="1"/>
  <c r="Q120" i="1" a="1"/>
  <c r="R177" i="1" a="1"/>
  <c r="Q126" i="1" a="1"/>
  <c r="Q115" i="1" a="1"/>
  <c r="Q45" i="1" a="1"/>
  <c r="S303" i="1" a="1"/>
  <c r="S235" i="1" a="1"/>
  <c r="R249" i="1" a="1"/>
  <c r="R155" i="1" a="1"/>
  <c r="R216" i="1" a="1"/>
  <c r="R277" i="1" a="1"/>
  <c r="Q332" i="1" a="1"/>
  <c r="Q46" i="1" a="1"/>
  <c r="Q119" i="1" a="1"/>
  <c r="Q192" i="1" a="1"/>
  <c r="Q338" i="1" a="1"/>
  <c r="R349" i="1" a="1"/>
  <c r="R349" i="1" l="1"/>
  <c r="Q338" i="1"/>
  <c r="Q192" i="1"/>
  <c r="Q119" i="1"/>
  <c r="Q46" i="1"/>
  <c r="Q332" i="1"/>
  <c r="R277" i="1"/>
  <c r="R216" i="1"/>
  <c r="R155" i="1"/>
  <c r="R249" i="1"/>
  <c r="S235" i="1"/>
  <c r="S303" i="1"/>
  <c r="Q45" i="1"/>
  <c r="Q115" i="1"/>
  <c r="Q126" i="1"/>
  <c r="R177" i="1"/>
  <c r="Q120" i="1"/>
  <c r="Q47" i="1"/>
  <c r="Q333" i="1"/>
  <c r="Q260" i="1"/>
  <c r="R205" i="1"/>
  <c r="R144" i="1"/>
  <c r="R83" i="1"/>
  <c r="R105" i="1"/>
  <c r="S91" i="1"/>
  <c r="S320" i="1"/>
  <c r="R22" i="1"/>
  <c r="R321" i="1"/>
  <c r="R211" i="1"/>
  <c r="Q169" i="1"/>
  <c r="Q54" i="1"/>
  <c r="Q340" i="1"/>
  <c r="Q267" i="1"/>
  <c r="Q194" i="1"/>
  <c r="R139" i="1"/>
  <c r="R78" i="1"/>
  <c r="R17" i="1"/>
  <c r="R33" i="1"/>
  <c r="S19" i="1"/>
  <c r="S140" i="1"/>
  <c r="Q264" i="1"/>
  <c r="S292" i="1"/>
  <c r="R161" i="1"/>
  <c r="Q53" i="1"/>
  <c r="S117" i="1"/>
  <c r="Q334" i="1"/>
  <c r="Q261" i="1"/>
  <c r="Q188" i="1"/>
  <c r="R133" i="1"/>
  <c r="R72" i="1"/>
  <c r="R11" i="1"/>
  <c r="R332" i="1"/>
  <c r="S246" i="1"/>
  <c r="T205" i="1"/>
  <c r="Q355" i="1"/>
  <c r="S330" i="1"/>
  <c r="R222" i="1"/>
  <c r="Q339" i="1"/>
  <c r="Q253" i="1"/>
  <c r="Q341" i="1"/>
  <c r="Q268" i="1"/>
  <c r="Q195" i="1"/>
  <c r="Q122" i="1"/>
  <c r="R67" i="1"/>
  <c r="R316" i="1"/>
  <c r="R244" i="1"/>
  <c r="R260" i="1"/>
  <c r="S162" i="1"/>
  <c r="T19" i="1"/>
  <c r="Q118" i="1"/>
  <c r="Q125" i="1"/>
  <c r="S112" i="1"/>
  <c r="S163" i="1"/>
  <c r="Q49" i="1"/>
  <c r="Q335" i="1"/>
  <c r="Q262" i="1"/>
  <c r="Q189" i="1"/>
  <c r="Q116" i="1"/>
  <c r="R61" i="1"/>
  <c r="R322" i="1"/>
  <c r="R238" i="1"/>
  <c r="R188" i="1"/>
  <c r="S84" i="1"/>
  <c r="T186" i="1"/>
  <c r="R288" i="1"/>
  <c r="R283" i="1"/>
  <c r="Q319" i="1"/>
  <c r="R89" i="1"/>
  <c r="Q55" i="1"/>
  <c r="Q342" i="1"/>
  <c r="Q269" i="1"/>
  <c r="Q196" i="1"/>
  <c r="Q123" i="1"/>
  <c r="Q50" i="1"/>
  <c r="R366" i="1"/>
  <c r="R305" i="1"/>
  <c r="R172" i="1"/>
  <c r="R116" i="1"/>
  <c r="S323" i="1"/>
  <c r="T30" i="1"/>
  <c r="Q191" i="1"/>
  <c r="Q198" i="1"/>
  <c r="S307" i="1"/>
  <c r="Q266" i="1"/>
  <c r="Q163" i="1"/>
  <c r="Q336" i="1"/>
  <c r="Q190" i="1"/>
  <c r="Q117" i="1"/>
  <c r="Q44" i="1"/>
  <c r="R360" i="1"/>
  <c r="R299" i="1"/>
  <c r="R166" i="1"/>
  <c r="R44" i="1"/>
  <c r="S239" i="1"/>
  <c r="T251" i="1"/>
  <c r="R227" i="1"/>
  <c r="Q52" i="1"/>
  <c r="Q259" i="1"/>
  <c r="R150" i="1"/>
  <c r="Q48" i="1"/>
  <c r="Q263" i="1"/>
  <c r="Q217" i="1"/>
  <c r="Q270" i="1"/>
  <c r="Q197" i="1"/>
  <c r="Q124" i="1"/>
  <c r="Q51" i="1"/>
  <c r="R355" i="1"/>
  <c r="R294" i="1"/>
  <c r="R233" i="1"/>
  <c r="R94" i="1"/>
  <c r="S366" i="1"/>
  <c r="S101" i="1"/>
  <c r="T71" i="1"/>
  <c r="Q361" i="1"/>
  <c r="Q325" i="1"/>
  <c r="Q265" i="1"/>
  <c r="Q181" i="1"/>
  <c r="Q61" i="1"/>
  <c r="Q348" i="1"/>
  <c r="Q276" i="1"/>
  <c r="Q204" i="1"/>
  <c r="Q132" i="1"/>
  <c r="Q60" i="1"/>
  <c r="Q347" i="1"/>
  <c r="Q275" i="1"/>
  <c r="Q203" i="1"/>
  <c r="Q131" i="1"/>
  <c r="Q59" i="1"/>
  <c r="Q346" i="1"/>
  <c r="Q274" i="1"/>
  <c r="Q202" i="1"/>
  <c r="Q130" i="1"/>
  <c r="Q58" i="1"/>
  <c r="Q345" i="1"/>
  <c r="Q273" i="1"/>
  <c r="Q201" i="1"/>
  <c r="Q129" i="1"/>
  <c r="Q57" i="1"/>
  <c r="Q344" i="1"/>
  <c r="Q272" i="1"/>
  <c r="Q200" i="1"/>
  <c r="Q128" i="1"/>
  <c r="Q56" i="1"/>
  <c r="R361" i="1"/>
  <c r="R289" i="1"/>
  <c r="R217" i="1"/>
  <c r="R145" i="1"/>
  <c r="R73" i="1"/>
  <c r="R310" i="1"/>
  <c r="R300" i="1"/>
  <c r="R228" i="1"/>
  <c r="R156" i="1"/>
  <c r="R84" i="1"/>
  <c r="R12" i="1"/>
  <c r="R311" i="1"/>
  <c r="R239" i="1"/>
  <c r="R167" i="1"/>
  <c r="R95" i="1"/>
  <c r="R23" i="1"/>
  <c r="R250" i="1"/>
  <c r="R178" i="1"/>
  <c r="R106" i="1"/>
  <c r="R34" i="1"/>
  <c r="R333" i="1"/>
  <c r="R261" i="1"/>
  <c r="R189" i="1"/>
  <c r="R117" i="1"/>
  <c r="R45" i="1"/>
  <c r="R344" i="1"/>
  <c r="R272" i="1"/>
  <c r="R200" i="1"/>
  <c r="R128" i="1"/>
  <c r="R56" i="1"/>
  <c r="S306" i="1"/>
  <c r="S336" i="1"/>
  <c r="S319" i="1"/>
  <c r="S247" i="1"/>
  <c r="S175" i="1"/>
  <c r="S103" i="1"/>
  <c r="S31" i="1"/>
  <c r="S264" i="1"/>
  <c r="S174" i="1"/>
  <c r="S96" i="1"/>
  <c r="S335" i="1"/>
  <c r="S251" i="1"/>
  <c r="S113" i="1"/>
  <c r="S322" i="1"/>
  <c r="S148" i="1"/>
  <c r="S327" i="1"/>
  <c r="S159" i="1"/>
  <c r="S332" i="1"/>
  <c r="S170" i="1"/>
  <c r="T61" i="1"/>
  <c r="T235" i="1"/>
  <c r="T228" i="1"/>
  <c r="T42" i="1"/>
  <c r="T281" i="1"/>
  <c r="T107" i="1"/>
  <c r="T328" i="1"/>
  <c r="T160" i="1"/>
  <c r="T223" i="1"/>
  <c r="T219" i="1"/>
  <c r="T45" i="1"/>
  <c r="T248" i="1"/>
  <c r="T80" i="1"/>
  <c r="U85" i="1"/>
  <c r="U222" i="1"/>
  <c r="U18" i="1"/>
  <c r="U239" i="1"/>
  <c r="U253" i="1"/>
  <c r="U112" i="1"/>
  <c r="U231" i="1"/>
  <c r="U314" i="1"/>
  <c r="U26" i="1"/>
  <c r="V174" i="1"/>
  <c r="V317" i="1"/>
  <c r="V295" i="1"/>
  <c r="V297" i="1"/>
  <c r="W144" i="1"/>
  <c r="W201" i="1"/>
  <c r="X358" i="1"/>
  <c r="Y30" i="1"/>
  <c r="R100" i="1"/>
  <c r="R28" i="1"/>
  <c r="R327" i="1"/>
  <c r="R255" i="1"/>
  <c r="R183" i="1"/>
  <c r="R111" i="1"/>
  <c r="R39" i="1"/>
  <c r="R338" i="1"/>
  <c r="R266" i="1"/>
  <c r="R194" i="1"/>
  <c r="R122" i="1"/>
  <c r="R50" i="1"/>
  <c r="S288" i="1"/>
  <c r="S66" i="1"/>
  <c r="S313" i="1"/>
  <c r="S241" i="1"/>
  <c r="S169" i="1"/>
  <c r="S97" i="1"/>
  <c r="S25" i="1"/>
  <c r="S258" i="1"/>
  <c r="S168" i="1"/>
  <c r="S90" i="1"/>
  <c r="S329" i="1"/>
  <c r="S245" i="1"/>
  <c r="S107" i="1"/>
  <c r="S304" i="1"/>
  <c r="S118" i="1"/>
  <c r="S321" i="1"/>
  <c r="S147" i="1"/>
  <c r="S326" i="1"/>
  <c r="S152" i="1"/>
  <c r="T211" i="1"/>
  <c r="T217" i="1"/>
  <c r="T216" i="1"/>
  <c r="T36" i="1"/>
  <c r="T263" i="1"/>
  <c r="T77" i="1"/>
  <c r="T322" i="1"/>
  <c r="T148" i="1"/>
  <c r="T31" i="1"/>
  <c r="T201" i="1"/>
  <c r="T15" i="1"/>
  <c r="T242" i="1"/>
  <c r="T68" i="1"/>
  <c r="U25" i="1"/>
  <c r="U204" i="1"/>
  <c r="U12" i="1"/>
  <c r="U179" i="1"/>
  <c r="U340" i="1"/>
  <c r="U52" i="1"/>
  <c r="U171" i="1"/>
  <c r="U254" i="1"/>
  <c r="V349" i="1"/>
  <c r="V114" i="1"/>
  <c r="V257" i="1"/>
  <c r="V340" i="1"/>
  <c r="V153" i="1"/>
  <c r="W181" i="1"/>
  <c r="W15" i="1"/>
  <c r="X124" i="1"/>
  <c r="Y263" i="1"/>
  <c r="U165" i="1"/>
  <c r="U248" i="1"/>
  <c r="V289" i="1"/>
  <c r="V108" i="1"/>
  <c r="V251" i="1"/>
  <c r="V334" i="1"/>
  <c r="V135" i="1"/>
  <c r="W91" i="1"/>
  <c r="W344" i="1"/>
  <c r="X70" i="1"/>
  <c r="Y209" i="1"/>
  <c r="T292" i="1"/>
  <c r="T112" i="1"/>
  <c r="T345" i="1"/>
  <c r="T159" i="1"/>
  <c r="T55" i="1"/>
  <c r="T212" i="1"/>
  <c r="T32" i="1"/>
  <c r="U348" i="1"/>
  <c r="U162" i="1"/>
  <c r="U187" i="1"/>
  <c r="U167" i="1"/>
  <c r="U328" i="1"/>
  <c r="U40" i="1"/>
  <c r="U159" i="1"/>
  <c r="U242" i="1"/>
  <c r="V217" i="1"/>
  <c r="V102" i="1"/>
  <c r="V245" i="1"/>
  <c r="V328" i="1"/>
  <c r="V123" i="1"/>
  <c r="W221" i="1"/>
  <c r="W158" i="1"/>
  <c r="X255" i="1"/>
  <c r="Y139" i="1"/>
  <c r="R193" i="1"/>
  <c r="R121" i="1"/>
  <c r="R49" i="1"/>
  <c r="R348" i="1"/>
  <c r="R276" i="1"/>
  <c r="R204" i="1"/>
  <c r="R132" i="1"/>
  <c r="R60" i="1"/>
  <c r="R359" i="1"/>
  <c r="R287" i="1"/>
  <c r="R215" i="1"/>
  <c r="R143" i="1"/>
  <c r="R71" i="1"/>
  <c r="R364" i="1"/>
  <c r="R226" i="1"/>
  <c r="R154" i="1"/>
  <c r="R82" i="1"/>
  <c r="R10" i="1"/>
  <c r="R309" i="1"/>
  <c r="R237" i="1"/>
  <c r="R165" i="1"/>
  <c r="R93" i="1"/>
  <c r="R21" i="1"/>
  <c r="R320" i="1"/>
  <c r="R248" i="1"/>
  <c r="R176" i="1"/>
  <c r="R104" i="1"/>
  <c r="R32" i="1"/>
  <c r="S360" i="1"/>
  <c r="S302" i="1"/>
  <c r="S295" i="1"/>
  <c r="S223" i="1"/>
  <c r="S151" i="1"/>
  <c r="S79" i="1"/>
  <c r="S355" i="1"/>
  <c r="S234" i="1"/>
  <c r="S150" i="1"/>
  <c r="S54" i="1"/>
  <c r="S299" i="1"/>
  <c r="S215" i="1"/>
  <c r="S71" i="1"/>
  <c r="S256" i="1"/>
  <c r="S88" i="1"/>
  <c r="S261" i="1"/>
  <c r="S105" i="1"/>
  <c r="S284" i="1"/>
  <c r="S104" i="1"/>
  <c r="T169" i="1"/>
  <c r="T330" i="1"/>
  <c r="T174" i="1"/>
  <c r="T355" i="1"/>
  <c r="T215" i="1"/>
  <c r="T47" i="1"/>
  <c r="T262" i="1"/>
  <c r="T106" i="1"/>
  <c r="T333" i="1"/>
  <c r="T153" i="1"/>
  <c r="T37" i="1"/>
  <c r="T182" i="1"/>
  <c r="T26" i="1"/>
  <c r="U336" i="1"/>
  <c r="U156" i="1"/>
  <c r="U139" i="1"/>
  <c r="U107" i="1"/>
  <c r="U268" i="1"/>
  <c r="U169" i="1"/>
  <c r="U99" i="1"/>
  <c r="U182" i="1"/>
  <c r="V330" i="1"/>
  <c r="V42" i="1"/>
  <c r="V185" i="1"/>
  <c r="V208" i="1"/>
  <c r="V109" i="1"/>
  <c r="W191" i="1"/>
  <c r="W128" i="1"/>
  <c r="X201" i="1"/>
  <c r="Y37" i="1"/>
  <c r="T38" i="1"/>
  <c r="Q329" i="1"/>
  <c r="Q40" i="1"/>
  <c r="Q111" i="1"/>
  <c r="R210" i="1"/>
  <c r="R293" i="1"/>
  <c r="R232" i="1"/>
  <c r="R315" i="1"/>
  <c r="S229" i="1"/>
  <c r="T180" i="1"/>
  <c r="Q37" i="1"/>
  <c r="Q251" i="1"/>
  <c r="Q106" i="1"/>
  <c r="Q105" i="1"/>
  <c r="R265" i="1"/>
  <c r="Q103" i="1"/>
  <c r="Q235" i="1"/>
  <c r="Q133" i="1"/>
  <c r="Q31" i="1"/>
  <c r="Q318" i="1"/>
  <c r="Q246" i="1"/>
  <c r="Q174" i="1"/>
  <c r="Q102" i="1"/>
  <c r="Q30" i="1"/>
  <c r="Q317" i="1"/>
  <c r="Q245" i="1"/>
  <c r="Q173" i="1"/>
  <c r="Q101" i="1"/>
  <c r="Q29" i="1"/>
  <c r="Q316" i="1"/>
  <c r="Q244" i="1"/>
  <c r="Q172" i="1"/>
  <c r="Q100" i="1"/>
  <c r="Q28" i="1"/>
  <c r="Q315" i="1"/>
  <c r="Q243" i="1"/>
  <c r="Q171" i="1"/>
  <c r="Q99" i="1"/>
  <c r="Q27" i="1"/>
  <c r="Q314" i="1"/>
  <c r="Q242" i="1"/>
  <c r="Q170" i="1"/>
  <c r="Q98" i="1"/>
  <c r="Q26" i="1"/>
  <c r="R331" i="1"/>
  <c r="R259" i="1"/>
  <c r="R187" i="1"/>
  <c r="R115" i="1"/>
  <c r="R43" i="1"/>
  <c r="R342" i="1"/>
  <c r="R270" i="1"/>
  <c r="R198" i="1"/>
  <c r="R126" i="1"/>
  <c r="R54" i="1"/>
  <c r="R353" i="1"/>
  <c r="R281" i="1"/>
  <c r="R209" i="1"/>
  <c r="R137" i="1"/>
  <c r="R65" i="1"/>
  <c r="R358" i="1"/>
  <c r="R220" i="1"/>
  <c r="R148" i="1"/>
  <c r="R76" i="1"/>
  <c r="R262" i="1"/>
  <c r="R303" i="1"/>
  <c r="R231" i="1"/>
  <c r="R159" i="1"/>
  <c r="R87" i="1"/>
  <c r="R15" i="1"/>
  <c r="R314" i="1"/>
  <c r="R242" i="1"/>
  <c r="R170" i="1"/>
  <c r="R98" i="1"/>
  <c r="R26" i="1"/>
  <c r="S270" i="1"/>
  <c r="S367" i="1"/>
  <c r="S289" i="1"/>
  <c r="S217" i="1"/>
  <c r="S145" i="1"/>
  <c r="S73" i="1"/>
  <c r="S30" i="1"/>
  <c r="S228" i="1"/>
  <c r="S144" i="1"/>
  <c r="S42" i="1"/>
  <c r="S293" i="1"/>
  <c r="S209" i="1"/>
  <c r="S41" i="1"/>
  <c r="S250" i="1"/>
  <c r="S76" i="1"/>
  <c r="S255" i="1"/>
  <c r="S87" i="1"/>
  <c r="S254" i="1"/>
  <c r="S98" i="1"/>
  <c r="T157" i="1"/>
  <c r="T324" i="1"/>
  <c r="T156" i="1"/>
  <c r="T365" i="1"/>
  <c r="T209" i="1"/>
  <c r="T35" i="1"/>
  <c r="T256" i="1"/>
  <c r="T88" i="1"/>
  <c r="T303" i="1"/>
  <c r="T147" i="1"/>
  <c r="T356" i="1"/>
  <c r="T176" i="1"/>
  <c r="T8" i="1"/>
  <c r="U306" i="1"/>
  <c r="U150" i="1"/>
  <c r="U109" i="1"/>
  <c r="U101" i="1"/>
  <c r="U262" i="1"/>
  <c r="U127" i="1"/>
  <c r="U93" i="1"/>
  <c r="U176" i="1"/>
  <c r="V324" i="1"/>
  <c r="V36" i="1"/>
  <c r="V179" i="1"/>
  <c r="V202" i="1"/>
  <c r="V356" i="1"/>
  <c r="W349" i="1"/>
  <c r="X109" i="1"/>
  <c r="X356" i="1"/>
  <c r="Y136" i="1"/>
  <c r="T9" i="1"/>
  <c r="U334" i="1"/>
  <c r="Q247" i="1"/>
  <c r="Q186" i="1"/>
  <c r="Q257" i="1"/>
  <c r="Q112" i="1"/>
  <c r="Q110" i="1"/>
  <c r="R138" i="1"/>
  <c r="R77" i="1"/>
  <c r="R16" i="1"/>
  <c r="R254" i="1"/>
  <c r="S301" i="1"/>
  <c r="S13" i="1"/>
  <c r="S317" i="1"/>
  <c r="T221" i="1"/>
  <c r="Q324" i="1"/>
  <c r="Q179" i="1"/>
  <c r="Q34" i="1"/>
  <c r="Q176" i="1"/>
  <c r="Q343" i="1"/>
  <c r="Q229" i="1"/>
  <c r="Q121" i="1"/>
  <c r="Q25" i="1"/>
  <c r="Q312" i="1"/>
  <c r="Q240" i="1"/>
  <c r="Q168" i="1"/>
  <c r="Q96" i="1"/>
  <c r="Q24" i="1"/>
  <c r="Q311" i="1"/>
  <c r="Q239" i="1"/>
  <c r="Q167" i="1"/>
  <c r="Q95" i="1"/>
  <c r="Q23" i="1"/>
  <c r="Q310" i="1"/>
  <c r="Q238" i="1"/>
  <c r="Q166" i="1"/>
  <c r="Q94" i="1"/>
  <c r="Q22" i="1"/>
  <c r="Q309" i="1"/>
  <c r="Q237" i="1"/>
  <c r="Q165" i="1"/>
  <c r="Q93" i="1"/>
  <c r="Q21" i="1"/>
  <c r="Q308" i="1"/>
  <c r="Q236" i="1"/>
  <c r="Q164" i="1"/>
  <c r="Q92" i="1"/>
  <c r="Q20" i="1"/>
  <c r="R325" i="1"/>
  <c r="R253" i="1"/>
  <c r="R181" i="1"/>
  <c r="R109" i="1"/>
  <c r="R37" i="1"/>
  <c r="R336" i="1"/>
  <c r="R264" i="1"/>
  <c r="R192" i="1"/>
  <c r="R120" i="1"/>
  <c r="R48" i="1"/>
  <c r="R347" i="1"/>
  <c r="R275" i="1"/>
  <c r="R203" i="1"/>
  <c r="R131" i="1"/>
  <c r="R59" i="1"/>
  <c r="R352" i="1"/>
  <c r="R214" i="1"/>
  <c r="R142" i="1"/>
  <c r="R70" i="1"/>
  <c r="R268" i="1"/>
  <c r="R297" i="1"/>
  <c r="R225" i="1"/>
  <c r="R153" i="1"/>
  <c r="R81" i="1"/>
  <c r="R9" i="1"/>
  <c r="R308" i="1"/>
  <c r="R236" i="1"/>
  <c r="R164" i="1"/>
  <c r="R92" i="1"/>
  <c r="R20" i="1"/>
  <c r="S354" i="1"/>
  <c r="S361" i="1"/>
  <c r="S283" i="1"/>
  <c r="S211" i="1"/>
  <c r="S139" i="1"/>
  <c r="S67" i="1"/>
  <c r="S24" i="1"/>
  <c r="S222" i="1"/>
  <c r="S132" i="1"/>
  <c r="S36" i="1"/>
  <c r="S287" i="1"/>
  <c r="S185" i="1"/>
  <c r="S35" i="1"/>
  <c r="S232" i="1"/>
  <c r="S46" i="1"/>
  <c r="S249" i="1"/>
  <c r="S75" i="1"/>
  <c r="S248" i="1"/>
  <c r="S80" i="1"/>
  <c r="T127" i="1"/>
  <c r="T318" i="1"/>
  <c r="T144" i="1"/>
  <c r="T359" i="1"/>
  <c r="T191" i="1"/>
  <c r="T67" i="1"/>
  <c r="T250" i="1"/>
  <c r="T76" i="1"/>
  <c r="T297" i="1"/>
  <c r="T129" i="1"/>
  <c r="T326" i="1"/>
  <c r="T170" i="1"/>
  <c r="U361" i="1"/>
  <c r="U300" i="1"/>
  <c r="U132" i="1"/>
  <c r="U91" i="1"/>
  <c r="U95" i="1"/>
  <c r="U256" i="1"/>
  <c r="U49" i="1"/>
  <c r="U87" i="1"/>
  <c r="U170" i="1"/>
  <c r="V318" i="1"/>
  <c r="V30" i="1"/>
  <c r="V173" i="1"/>
  <c r="V196" i="1"/>
  <c r="V344" i="1"/>
  <c r="W229" i="1"/>
  <c r="X367" i="1"/>
  <c r="X302" i="1"/>
  <c r="Y87" i="1"/>
  <c r="U192" i="1"/>
  <c r="Q157" i="1"/>
  <c r="Q42" i="1"/>
  <c r="Q328" i="1"/>
  <c r="Q255" i="1"/>
  <c r="Q254" i="1"/>
  <c r="R354" i="1"/>
  <c r="R365" i="1"/>
  <c r="R160" i="1"/>
  <c r="R243" i="1"/>
  <c r="R27" i="1"/>
  <c r="S60" i="1"/>
  <c r="S240" i="1"/>
  <c r="S106" i="1"/>
  <c r="T12" i="1"/>
  <c r="Q145" i="1"/>
  <c r="Q323" i="1"/>
  <c r="Q178" i="1"/>
  <c r="Q33" i="1"/>
  <c r="R337" i="1"/>
  <c r="Q307" i="1"/>
  <c r="Q91" i="1"/>
  <c r="Q19" i="1"/>
  <c r="Q306" i="1"/>
  <c r="Q234" i="1"/>
  <c r="Q162" i="1"/>
  <c r="Q90" i="1"/>
  <c r="Q18" i="1"/>
  <c r="Q305" i="1"/>
  <c r="Q233" i="1"/>
  <c r="Q161" i="1"/>
  <c r="Q89" i="1"/>
  <c r="Q17" i="1"/>
  <c r="Q304" i="1"/>
  <c r="Q232" i="1"/>
  <c r="Q160" i="1"/>
  <c r="Q88" i="1"/>
  <c r="Q16" i="1"/>
  <c r="Q303" i="1"/>
  <c r="Q231" i="1"/>
  <c r="Q159" i="1"/>
  <c r="Q87" i="1"/>
  <c r="Q15" i="1"/>
  <c r="Q302" i="1"/>
  <c r="Q230" i="1"/>
  <c r="Q158" i="1"/>
  <c r="Q86" i="1"/>
  <c r="Q14" i="1"/>
  <c r="R319" i="1"/>
  <c r="R247" i="1"/>
  <c r="R175" i="1"/>
  <c r="R103" i="1"/>
  <c r="R31" i="1"/>
  <c r="R330" i="1"/>
  <c r="R258" i="1"/>
  <c r="R186" i="1"/>
  <c r="R114" i="1"/>
  <c r="R42" i="1"/>
  <c r="R341" i="1"/>
  <c r="R269" i="1"/>
  <c r="R197" i="1"/>
  <c r="R125" i="1"/>
  <c r="R53" i="1"/>
  <c r="R340" i="1"/>
  <c r="R208" i="1"/>
  <c r="R136" i="1"/>
  <c r="R64" i="1"/>
  <c r="R363" i="1"/>
  <c r="R291" i="1"/>
  <c r="R219" i="1"/>
  <c r="R147" i="1"/>
  <c r="R75" i="1"/>
  <c r="R274" i="1"/>
  <c r="R302" i="1"/>
  <c r="R230" i="1"/>
  <c r="R158" i="1"/>
  <c r="R86" i="1"/>
  <c r="R14" i="1"/>
  <c r="S252" i="1"/>
  <c r="S349" i="1"/>
  <c r="S277" i="1"/>
  <c r="S205" i="1"/>
  <c r="S133" i="1"/>
  <c r="S61" i="1"/>
  <c r="S18" i="1"/>
  <c r="S210" i="1"/>
  <c r="S126" i="1"/>
  <c r="S365" i="1"/>
  <c r="S281" i="1"/>
  <c r="S179" i="1"/>
  <c r="S29" i="1"/>
  <c r="S220" i="1"/>
  <c r="S40" i="1"/>
  <c r="S231" i="1"/>
  <c r="S45" i="1"/>
  <c r="S242" i="1"/>
  <c r="S68" i="1"/>
  <c r="T121" i="1"/>
  <c r="T300" i="1"/>
  <c r="T114" i="1"/>
  <c r="T353" i="1"/>
  <c r="T179" i="1"/>
  <c r="T361" i="1"/>
  <c r="T232" i="1"/>
  <c r="T46" i="1"/>
  <c r="T291" i="1"/>
  <c r="T117" i="1"/>
  <c r="T320" i="1"/>
  <c r="T152" i="1"/>
  <c r="U145" i="1"/>
  <c r="U294" i="1"/>
  <c r="U120" i="1"/>
  <c r="U323" i="1"/>
  <c r="U35" i="1"/>
  <c r="U196" i="1"/>
  <c r="U315" i="1"/>
  <c r="U27" i="1"/>
  <c r="U110" i="1"/>
  <c r="V258" i="1"/>
  <c r="V337" i="1"/>
  <c r="V113" i="1"/>
  <c r="V76" i="1"/>
  <c r="V158" i="1"/>
  <c r="W298" i="1"/>
  <c r="X186" i="1"/>
  <c r="X68" i="1"/>
  <c r="Z336" i="1"/>
  <c r="T118" i="1"/>
  <c r="T224" i="1"/>
  <c r="U46" i="1"/>
  <c r="Q330" i="1"/>
  <c r="Q113" i="1"/>
  <c r="Q39" i="1"/>
  <c r="Q38" i="1"/>
  <c r="R328" i="1"/>
  <c r="R99" i="1"/>
  <c r="R326" i="1"/>
  <c r="R110" i="1"/>
  <c r="S157" i="1"/>
  <c r="T360" i="1"/>
  <c r="Q313" i="1"/>
  <c r="Q108" i="1"/>
  <c r="Q322" i="1"/>
  <c r="Q177" i="1"/>
  <c r="Q104" i="1"/>
  <c r="Q151" i="1"/>
  <c r="Q97" i="1"/>
  <c r="Q223" i="1"/>
  <c r="Q337" i="1"/>
  <c r="Q289" i="1"/>
  <c r="Q205" i="1"/>
  <c r="Q85" i="1"/>
  <c r="Q13" i="1"/>
  <c r="Q300" i="1"/>
  <c r="Q228" i="1"/>
  <c r="Q156" i="1"/>
  <c r="Q84" i="1"/>
  <c r="Q12" i="1"/>
  <c r="Q299" i="1"/>
  <c r="Q227" i="1"/>
  <c r="Q155" i="1"/>
  <c r="Q83" i="1"/>
  <c r="Q11" i="1"/>
  <c r="Q298" i="1"/>
  <c r="Q226" i="1"/>
  <c r="Q154" i="1"/>
  <c r="Q82" i="1"/>
  <c r="Q10" i="1"/>
  <c r="Q297" i="1"/>
  <c r="Q225" i="1"/>
  <c r="Q153" i="1"/>
  <c r="Q81" i="1"/>
  <c r="Q9" i="1"/>
  <c r="Q296" i="1"/>
  <c r="Q224" i="1"/>
  <c r="Q152" i="1"/>
  <c r="Q80" i="1"/>
  <c r="Q8" i="1"/>
  <c r="R313" i="1"/>
  <c r="R241" i="1"/>
  <c r="R169" i="1"/>
  <c r="R97" i="1"/>
  <c r="R25" i="1"/>
  <c r="R324" i="1"/>
  <c r="R252" i="1"/>
  <c r="R180" i="1"/>
  <c r="R108" i="1"/>
  <c r="R36" i="1"/>
  <c r="R335" i="1"/>
  <c r="R263" i="1"/>
  <c r="R191" i="1"/>
  <c r="R119" i="1"/>
  <c r="R47" i="1"/>
  <c r="R334" i="1"/>
  <c r="R202" i="1"/>
  <c r="R130" i="1"/>
  <c r="R58" i="1"/>
  <c r="R357" i="1"/>
  <c r="R285" i="1"/>
  <c r="R213" i="1"/>
  <c r="R141" i="1"/>
  <c r="R69" i="1"/>
  <c r="R280" i="1"/>
  <c r="R296" i="1"/>
  <c r="R224" i="1"/>
  <c r="R152" i="1"/>
  <c r="R80" i="1"/>
  <c r="R8" i="1"/>
  <c r="S348" i="1"/>
  <c r="S343" i="1"/>
  <c r="S271" i="1"/>
  <c r="S199" i="1"/>
  <c r="S127" i="1"/>
  <c r="S55" i="1"/>
  <c r="S12" i="1"/>
  <c r="S198" i="1"/>
  <c r="S120" i="1"/>
  <c r="S359" i="1"/>
  <c r="S275" i="1"/>
  <c r="S173" i="1"/>
  <c r="S11" i="1"/>
  <c r="S190" i="1"/>
  <c r="S34" i="1"/>
  <c r="S219" i="1"/>
  <c r="S39" i="1"/>
  <c r="S224" i="1"/>
  <c r="S38" i="1"/>
  <c r="T115" i="1"/>
  <c r="T288" i="1"/>
  <c r="T108" i="1"/>
  <c r="T335" i="1"/>
  <c r="T149" i="1"/>
  <c r="T319" i="1"/>
  <c r="T220" i="1"/>
  <c r="T40" i="1"/>
  <c r="T273" i="1"/>
  <c r="T87" i="1"/>
  <c r="T314" i="1"/>
  <c r="T140" i="1"/>
  <c r="U115" i="1"/>
  <c r="U276" i="1"/>
  <c r="U90" i="1"/>
  <c r="U317" i="1"/>
  <c r="U29" i="1"/>
  <c r="U190" i="1"/>
  <c r="U309" i="1"/>
  <c r="U21" i="1"/>
  <c r="U104" i="1"/>
  <c r="V252" i="1"/>
  <c r="V277" i="1"/>
  <c r="V101" i="1"/>
  <c r="V64" i="1"/>
  <c r="V128" i="1"/>
  <c r="W268" i="1"/>
  <c r="X132" i="1"/>
  <c r="X14" i="1"/>
  <c r="Z109" i="1"/>
  <c r="U366" i="1"/>
  <c r="Q211" i="1"/>
  <c r="Q41" i="1"/>
  <c r="Q327" i="1"/>
  <c r="Q182" i="1"/>
  <c r="R343" i="1"/>
  <c r="R127" i="1"/>
  <c r="R282" i="1"/>
  <c r="R221" i="1"/>
  <c r="R171" i="1"/>
  <c r="S85" i="1"/>
  <c r="S72" i="1"/>
  <c r="S262" i="1"/>
  <c r="S296" i="1"/>
  <c r="S110" i="1"/>
  <c r="Q349" i="1"/>
  <c r="Q180" i="1"/>
  <c r="Q35" i="1"/>
  <c r="Q249" i="1"/>
  <c r="Q320" i="1"/>
  <c r="Q175" i="1"/>
  <c r="Q139" i="1"/>
  <c r="Q283" i="1"/>
  <c r="Q199" i="1"/>
  <c r="Q79" i="1"/>
  <c r="Q366" i="1"/>
  <c r="Q294" i="1"/>
  <c r="Q222" i="1"/>
  <c r="Q150" i="1"/>
  <c r="Q78" i="1"/>
  <c r="Q365" i="1"/>
  <c r="Q293" i="1"/>
  <c r="Q221" i="1"/>
  <c r="Q149" i="1"/>
  <c r="Q77" i="1"/>
  <c r="Q364" i="1"/>
  <c r="Q292" i="1"/>
  <c r="Q220" i="1"/>
  <c r="Q148" i="1"/>
  <c r="Q76" i="1"/>
  <c r="Q363" i="1"/>
  <c r="Q291" i="1"/>
  <c r="Q219" i="1"/>
  <c r="Q147" i="1"/>
  <c r="Q75" i="1"/>
  <c r="Q362" i="1"/>
  <c r="Q290" i="1"/>
  <c r="Q218" i="1"/>
  <c r="Q146" i="1"/>
  <c r="Q74" i="1"/>
  <c r="R286" i="1"/>
  <c r="R307" i="1"/>
  <c r="R235" i="1"/>
  <c r="R163" i="1"/>
  <c r="R91" i="1"/>
  <c r="R19" i="1"/>
  <c r="R318" i="1"/>
  <c r="R246" i="1"/>
  <c r="R174" i="1"/>
  <c r="R102" i="1"/>
  <c r="R30" i="1"/>
  <c r="R329" i="1"/>
  <c r="R257" i="1"/>
  <c r="R185" i="1"/>
  <c r="R113" i="1"/>
  <c r="R41" i="1"/>
  <c r="R298" i="1"/>
  <c r="R196" i="1"/>
  <c r="R124" i="1"/>
  <c r="R52" i="1"/>
  <c r="R351" i="1"/>
  <c r="R279" i="1"/>
  <c r="R207" i="1"/>
  <c r="R135" i="1"/>
  <c r="R63" i="1"/>
  <c r="R362" i="1"/>
  <c r="R290" i="1"/>
  <c r="R218" i="1"/>
  <c r="R146" i="1"/>
  <c r="R74" i="1"/>
  <c r="S324" i="1"/>
  <c r="S204" i="1"/>
  <c r="S337" i="1"/>
  <c r="S265" i="1"/>
  <c r="S193" i="1"/>
  <c r="S121" i="1"/>
  <c r="S49" i="1"/>
  <c r="S300" i="1"/>
  <c r="S192" i="1"/>
  <c r="S114" i="1"/>
  <c r="S353" i="1"/>
  <c r="S269" i="1"/>
  <c r="S167" i="1"/>
  <c r="S364" i="1"/>
  <c r="S184" i="1"/>
  <c r="S16" i="1"/>
  <c r="S189" i="1"/>
  <c r="S33" i="1"/>
  <c r="S212" i="1"/>
  <c r="S32" i="1"/>
  <c r="T97" i="1"/>
  <c r="T258" i="1"/>
  <c r="T102" i="1"/>
  <c r="T323" i="1"/>
  <c r="T143" i="1"/>
  <c r="T229" i="1"/>
  <c r="T190" i="1"/>
  <c r="T34" i="1"/>
  <c r="T261" i="1"/>
  <c r="T81" i="1"/>
  <c r="T296" i="1"/>
  <c r="T110" i="1"/>
  <c r="U97" i="1"/>
  <c r="U264" i="1"/>
  <c r="U84" i="1"/>
  <c r="U311" i="1"/>
  <c r="U23" i="1"/>
  <c r="U184" i="1"/>
  <c r="U303" i="1"/>
  <c r="U15" i="1"/>
  <c r="U98" i="1"/>
  <c r="V246" i="1"/>
  <c r="V223" i="1"/>
  <c r="V95" i="1"/>
  <c r="V52" i="1"/>
  <c r="W133" i="1"/>
  <c r="W82" i="1"/>
  <c r="X299" i="1"/>
  <c r="Y19" i="1"/>
  <c r="AA22" i="1"/>
  <c r="T304" i="1"/>
  <c r="T189" i="1"/>
  <c r="U337" i="1"/>
  <c r="Q43" i="1"/>
  <c r="Q114" i="1"/>
  <c r="Q185" i="1"/>
  <c r="Q256" i="1"/>
  <c r="Q183" i="1"/>
  <c r="R271" i="1"/>
  <c r="R55" i="1"/>
  <c r="R66" i="1"/>
  <c r="R149" i="1"/>
  <c r="R88" i="1"/>
  <c r="R182" i="1"/>
  <c r="R38" i="1"/>
  <c r="S156" i="1"/>
  <c r="S83" i="1"/>
  <c r="S291" i="1"/>
  <c r="T65" i="1"/>
  <c r="Q252" i="1"/>
  <c r="Q107" i="1"/>
  <c r="Q321" i="1"/>
  <c r="Q248" i="1"/>
  <c r="Q295" i="1"/>
  <c r="Q331" i="1"/>
  <c r="Q73" i="1"/>
  <c r="Q360" i="1"/>
  <c r="Q288" i="1"/>
  <c r="Q216" i="1"/>
  <c r="Q144" i="1"/>
  <c r="Q72" i="1"/>
  <c r="Q359" i="1"/>
  <c r="Q287" i="1"/>
  <c r="Q215" i="1"/>
  <c r="Q143" i="1"/>
  <c r="Q71" i="1"/>
  <c r="Q358" i="1"/>
  <c r="Q286" i="1"/>
  <c r="Q214" i="1"/>
  <c r="Q142" i="1"/>
  <c r="Q70" i="1"/>
  <c r="Q357" i="1"/>
  <c r="Q285" i="1"/>
  <c r="Q213" i="1"/>
  <c r="Q141" i="1"/>
  <c r="Q69" i="1"/>
  <c r="Q356" i="1"/>
  <c r="Q284" i="1"/>
  <c r="Q212" i="1"/>
  <c r="Q140" i="1"/>
  <c r="Q68" i="1"/>
  <c r="R304" i="1"/>
  <c r="R301" i="1"/>
  <c r="R229" i="1"/>
  <c r="R157" i="1"/>
  <c r="R85" i="1"/>
  <c r="R13" i="1"/>
  <c r="R312" i="1"/>
  <c r="R240" i="1"/>
  <c r="R168" i="1"/>
  <c r="R96" i="1"/>
  <c r="R24" i="1"/>
  <c r="R323" i="1"/>
  <c r="R251" i="1"/>
  <c r="R179" i="1"/>
  <c r="R107" i="1"/>
  <c r="R35" i="1"/>
  <c r="R292" i="1"/>
  <c r="R190" i="1"/>
  <c r="R118" i="1"/>
  <c r="R46" i="1"/>
  <c r="R345" i="1"/>
  <c r="R273" i="1"/>
  <c r="R201" i="1"/>
  <c r="R129" i="1"/>
  <c r="R57" i="1"/>
  <c r="R356" i="1"/>
  <c r="R284" i="1"/>
  <c r="R212" i="1"/>
  <c r="R140" i="1"/>
  <c r="R68" i="1"/>
  <c r="S318" i="1"/>
  <c r="S342" i="1"/>
  <c r="S331" i="1"/>
  <c r="S259" i="1"/>
  <c r="S187" i="1"/>
  <c r="S115" i="1"/>
  <c r="S43" i="1"/>
  <c r="S294" i="1"/>
  <c r="S186" i="1"/>
  <c r="S108" i="1"/>
  <c r="S347" i="1"/>
  <c r="S263" i="1"/>
  <c r="S155" i="1"/>
  <c r="S334" i="1"/>
  <c r="S178" i="1"/>
  <c r="S363" i="1"/>
  <c r="S183" i="1"/>
  <c r="S15" i="1"/>
  <c r="S182" i="1"/>
  <c r="S26" i="1"/>
  <c r="T85" i="1"/>
  <c r="T252" i="1"/>
  <c r="T84" i="1"/>
  <c r="T293" i="1"/>
  <c r="T137" i="1"/>
  <c r="T364" i="1"/>
  <c r="T184" i="1"/>
  <c r="T16" i="1"/>
  <c r="T231" i="1"/>
  <c r="T75" i="1"/>
  <c r="T284" i="1"/>
  <c r="T104" i="1"/>
  <c r="U325" i="1"/>
  <c r="U234" i="1"/>
  <c r="U78" i="1"/>
  <c r="U251" i="1"/>
  <c r="U319" i="1"/>
  <c r="U124" i="1"/>
  <c r="U243" i="1"/>
  <c r="U326" i="1"/>
  <c r="U38" i="1"/>
  <c r="V186" i="1"/>
  <c r="V329" i="1"/>
  <c r="V11" i="1"/>
  <c r="V339" i="1"/>
  <c r="W360" i="1"/>
  <c r="W52" i="1"/>
  <c r="X245" i="1"/>
  <c r="Y318" i="1"/>
  <c r="AB47" i="1"/>
  <c r="T363" i="1"/>
  <c r="U173" i="1"/>
  <c r="Q109" i="1"/>
  <c r="Q258" i="1"/>
  <c r="Q184" i="1"/>
  <c r="Q326" i="1"/>
  <c r="R199" i="1"/>
  <c r="S282" i="1"/>
  <c r="S227" i="1"/>
  <c r="S111" i="1"/>
  <c r="T193" i="1"/>
  <c r="Q241" i="1"/>
  <c r="Q36" i="1"/>
  <c r="Q250" i="1"/>
  <c r="Q32" i="1"/>
  <c r="Q301" i="1"/>
  <c r="Q277" i="1"/>
  <c r="Q193" i="1"/>
  <c r="Q367" i="1"/>
  <c r="Q127" i="1"/>
  <c r="Q271" i="1"/>
  <c r="Q187" i="1"/>
  <c r="Q67" i="1"/>
  <c r="Q354" i="1"/>
  <c r="Q282" i="1"/>
  <c r="Q210" i="1"/>
  <c r="Q138" i="1"/>
  <c r="Q66" i="1"/>
  <c r="Q353" i="1"/>
  <c r="Q281" i="1"/>
  <c r="Q209" i="1"/>
  <c r="Q137" i="1"/>
  <c r="Q65" i="1"/>
  <c r="Q352" i="1"/>
  <c r="Q280" i="1"/>
  <c r="Q208" i="1"/>
  <c r="Q136" i="1"/>
  <c r="Q64" i="1"/>
  <c r="Q351" i="1"/>
  <c r="Q279" i="1"/>
  <c r="Q207" i="1"/>
  <c r="Q135" i="1"/>
  <c r="Q63" i="1"/>
  <c r="Q350" i="1"/>
  <c r="Q278" i="1"/>
  <c r="Q206" i="1"/>
  <c r="Q134" i="1"/>
  <c r="Q62" i="1"/>
  <c r="R367" i="1"/>
  <c r="R295" i="1"/>
  <c r="R223" i="1"/>
  <c r="R151" i="1"/>
  <c r="R79" i="1"/>
  <c r="R346" i="1"/>
  <c r="R306" i="1"/>
  <c r="R234" i="1"/>
  <c r="R162" i="1"/>
  <c r="R90" i="1"/>
  <c r="R18" i="1"/>
  <c r="R317" i="1"/>
  <c r="R245" i="1"/>
  <c r="R173" i="1"/>
  <c r="R101" i="1"/>
  <c r="R29" i="1"/>
  <c r="R256" i="1"/>
  <c r="R184" i="1"/>
  <c r="R112" i="1"/>
  <c r="R40" i="1"/>
  <c r="R339" i="1"/>
  <c r="R267" i="1"/>
  <c r="R195" i="1"/>
  <c r="R123" i="1"/>
  <c r="R51" i="1"/>
  <c r="R350" i="1"/>
  <c r="R278" i="1"/>
  <c r="R206" i="1"/>
  <c r="R134" i="1"/>
  <c r="R62" i="1"/>
  <c r="S312" i="1"/>
  <c r="S78" i="1"/>
  <c r="S325" i="1"/>
  <c r="S253" i="1"/>
  <c r="S181" i="1"/>
  <c r="S109" i="1"/>
  <c r="S37" i="1"/>
  <c r="S276" i="1"/>
  <c r="S180" i="1"/>
  <c r="S102" i="1"/>
  <c r="S341" i="1"/>
  <c r="S257" i="1"/>
  <c r="S143" i="1"/>
  <c r="S328" i="1"/>
  <c r="S160" i="1"/>
  <c r="S333" i="1"/>
  <c r="S177" i="1"/>
  <c r="S362" i="1"/>
  <c r="S176" i="1"/>
  <c r="S8" i="1"/>
  <c r="T283" i="1"/>
  <c r="T246" i="1"/>
  <c r="T72" i="1"/>
  <c r="T287" i="1"/>
  <c r="T119" i="1"/>
  <c r="T334" i="1"/>
  <c r="T178" i="1"/>
  <c r="T307" i="1"/>
  <c r="T225" i="1"/>
  <c r="T57" i="1"/>
  <c r="T254" i="1"/>
  <c r="T98" i="1"/>
  <c r="U235" i="1"/>
  <c r="U228" i="1"/>
  <c r="U60" i="1"/>
  <c r="U245" i="1"/>
  <c r="U289" i="1"/>
  <c r="U118" i="1"/>
  <c r="U237" i="1"/>
  <c r="U320" i="1"/>
  <c r="U32" i="1"/>
  <c r="V180" i="1"/>
  <c r="V323" i="1"/>
  <c r="V361" i="1"/>
  <c r="V333" i="1"/>
  <c r="W174" i="1"/>
  <c r="W231" i="1"/>
  <c r="X11" i="1"/>
  <c r="Y84" i="1"/>
  <c r="AC234" i="1"/>
  <c r="S191" i="1"/>
  <c r="S119" i="1"/>
  <c r="S47" i="1"/>
  <c r="S340" i="1"/>
  <c r="S268" i="1"/>
  <c r="S196" i="1"/>
  <c r="S124" i="1"/>
  <c r="S52" i="1"/>
  <c r="S339" i="1"/>
  <c r="S267" i="1"/>
  <c r="S195" i="1"/>
  <c r="S123" i="1"/>
  <c r="S51" i="1"/>
  <c r="S338" i="1"/>
  <c r="S260" i="1"/>
  <c r="S188" i="1"/>
  <c r="S116" i="1"/>
  <c r="S44" i="1"/>
  <c r="T241" i="1"/>
  <c r="T133" i="1"/>
  <c r="T331" i="1"/>
  <c r="T336" i="1"/>
  <c r="T264" i="1"/>
  <c r="T192" i="1"/>
  <c r="T120" i="1"/>
  <c r="T48" i="1"/>
  <c r="T25" i="1"/>
  <c r="T299" i="1"/>
  <c r="T227" i="1"/>
  <c r="T155" i="1"/>
  <c r="T83" i="1"/>
  <c r="T11" i="1"/>
  <c r="T340" i="1"/>
  <c r="T268" i="1"/>
  <c r="T196" i="1"/>
  <c r="T124" i="1"/>
  <c r="T52" i="1"/>
  <c r="T259" i="1"/>
  <c r="T309" i="1"/>
  <c r="T237" i="1"/>
  <c r="T165" i="1"/>
  <c r="T93" i="1"/>
  <c r="T21" i="1"/>
  <c r="T332" i="1"/>
  <c r="T260" i="1"/>
  <c r="T188" i="1"/>
  <c r="T116" i="1"/>
  <c r="T44" i="1"/>
  <c r="U181" i="1"/>
  <c r="U103" i="1"/>
  <c r="U312" i="1"/>
  <c r="U240" i="1"/>
  <c r="U168" i="1"/>
  <c r="U96" i="1"/>
  <c r="U24" i="1"/>
  <c r="U175" i="1"/>
  <c r="U329" i="1"/>
  <c r="U257" i="1"/>
  <c r="U185" i="1"/>
  <c r="U113" i="1"/>
  <c r="U41" i="1"/>
  <c r="U349" i="1"/>
  <c r="U346" i="1"/>
  <c r="U274" i="1"/>
  <c r="U202" i="1"/>
  <c r="U130" i="1"/>
  <c r="U58" i="1"/>
  <c r="U211" i="1"/>
  <c r="U321" i="1"/>
  <c r="U249" i="1"/>
  <c r="U177" i="1"/>
  <c r="U105" i="1"/>
  <c r="U33" i="1"/>
  <c r="U332" i="1"/>
  <c r="U260" i="1"/>
  <c r="U188" i="1"/>
  <c r="U116" i="1"/>
  <c r="U44" i="1"/>
  <c r="V25" i="1"/>
  <c r="V336" i="1"/>
  <c r="V264" i="1"/>
  <c r="V192" i="1"/>
  <c r="V120" i="1"/>
  <c r="V48" i="1"/>
  <c r="V37" i="1"/>
  <c r="V335" i="1"/>
  <c r="V263" i="1"/>
  <c r="V191" i="1"/>
  <c r="V119" i="1"/>
  <c r="V17" i="1"/>
  <c r="V346" i="1"/>
  <c r="V220" i="1"/>
  <c r="V82" i="1"/>
  <c r="V351" i="1"/>
  <c r="V189" i="1"/>
  <c r="V61" i="1"/>
  <c r="V194" i="1"/>
  <c r="W283" i="1"/>
  <c r="W210" i="1"/>
  <c r="W337" i="1"/>
  <c r="W257" i="1"/>
  <c r="W41" i="1"/>
  <c r="W334" i="1"/>
  <c r="W118" i="1"/>
  <c r="W267" i="1"/>
  <c r="W51" i="1"/>
  <c r="W194" i="1"/>
  <c r="X229" i="1"/>
  <c r="X204" i="1"/>
  <c r="X317" i="1"/>
  <c r="X29" i="1"/>
  <c r="X142" i="1"/>
  <c r="X273" i="1"/>
  <c r="X187" i="1"/>
  <c r="X86" i="1"/>
  <c r="Y151" i="1"/>
  <c r="Y102" i="1"/>
  <c r="Y281" i="1"/>
  <c r="Y253" i="1"/>
  <c r="Y154" i="1"/>
  <c r="Y141" i="1"/>
  <c r="Z361" i="1"/>
  <c r="Z81" i="1"/>
  <c r="AA136" i="1"/>
  <c r="AB161" i="1"/>
  <c r="AC348" i="1"/>
  <c r="V140" i="1"/>
  <c r="W37" i="1"/>
  <c r="W156" i="1"/>
  <c r="W121" i="1"/>
  <c r="W203" i="1"/>
  <c r="W277" i="1"/>
  <c r="W280" i="1"/>
  <c r="W64" i="1"/>
  <c r="W213" i="1"/>
  <c r="W356" i="1"/>
  <c r="W140" i="1"/>
  <c r="X97" i="1"/>
  <c r="X174" i="1"/>
  <c r="X287" i="1"/>
  <c r="X265" i="1"/>
  <c r="X112" i="1"/>
  <c r="X243" i="1"/>
  <c r="X344" i="1"/>
  <c r="X56" i="1"/>
  <c r="Y360" i="1"/>
  <c r="Y72" i="1"/>
  <c r="Y251" i="1"/>
  <c r="Y31" i="1"/>
  <c r="Y124" i="1"/>
  <c r="Y339" i="1"/>
  <c r="Z270" i="1"/>
  <c r="Z302" i="1"/>
  <c r="AA363" i="1"/>
  <c r="AB85" i="1"/>
  <c r="AC162" i="1"/>
  <c r="Y82" i="1"/>
  <c r="Y147" i="1"/>
  <c r="Z96" i="1"/>
  <c r="Z56" i="1"/>
  <c r="AA117" i="1"/>
  <c r="AB130" i="1"/>
  <c r="AC275" i="1"/>
  <c r="S95" i="1"/>
  <c r="S23" i="1"/>
  <c r="S316" i="1"/>
  <c r="S244" i="1"/>
  <c r="S172" i="1"/>
  <c r="S100" i="1"/>
  <c r="S28" i="1"/>
  <c r="S315" i="1"/>
  <c r="S243" i="1"/>
  <c r="S171" i="1"/>
  <c r="S99" i="1"/>
  <c r="S27" i="1"/>
  <c r="S314" i="1"/>
  <c r="S236" i="1"/>
  <c r="S164" i="1"/>
  <c r="S92" i="1"/>
  <c r="S20" i="1"/>
  <c r="T181" i="1"/>
  <c r="T109" i="1"/>
  <c r="T199" i="1"/>
  <c r="T312" i="1"/>
  <c r="T240" i="1"/>
  <c r="T168" i="1"/>
  <c r="T96" i="1"/>
  <c r="T24" i="1"/>
  <c r="T347" i="1"/>
  <c r="T275" i="1"/>
  <c r="T203" i="1"/>
  <c r="T131" i="1"/>
  <c r="T59" i="1"/>
  <c r="T277" i="1"/>
  <c r="T316" i="1"/>
  <c r="T244" i="1"/>
  <c r="T172" i="1"/>
  <c r="T100" i="1"/>
  <c r="T28" i="1"/>
  <c r="T357" i="1"/>
  <c r="T285" i="1"/>
  <c r="T213" i="1"/>
  <c r="T141" i="1"/>
  <c r="T69" i="1"/>
  <c r="T337" i="1"/>
  <c r="T308" i="1"/>
  <c r="T236" i="1"/>
  <c r="T164" i="1"/>
  <c r="T92" i="1"/>
  <c r="T20" i="1"/>
  <c r="U19" i="1"/>
  <c r="U360" i="1"/>
  <c r="U288" i="1"/>
  <c r="U216" i="1"/>
  <c r="U144" i="1"/>
  <c r="U72" i="1"/>
  <c r="U295" i="1"/>
  <c r="U79" i="1"/>
  <c r="U305" i="1"/>
  <c r="U233" i="1"/>
  <c r="U161" i="1"/>
  <c r="U89" i="1"/>
  <c r="U17" i="1"/>
  <c r="U217" i="1"/>
  <c r="U322" i="1"/>
  <c r="U250" i="1"/>
  <c r="U178" i="1"/>
  <c r="U106" i="1"/>
  <c r="U34" i="1"/>
  <c r="U55" i="1"/>
  <c r="U297" i="1"/>
  <c r="U225" i="1"/>
  <c r="U153" i="1"/>
  <c r="U81" i="1"/>
  <c r="U9" i="1"/>
  <c r="U308" i="1"/>
  <c r="U236" i="1"/>
  <c r="U164" i="1"/>
  <c r="U92" i="1"/>
  <c r="U20" i="1"/>
  <c r="V163" i="1"/>
  <c r="V312" i="1"/>
  <c r="V240" i="1"/>
  <c r="V168" i="1"/>
  <c r="V96" i="1"/>
  <c r="V24" i="1"/>
  <c r="V175" i="1"/>
  <c r="V311" i="1"/>
  <c r="V239" i="1"/>
  <c r="V167" i="1"/>
  <c r="V89" i="1"/>
  <c r="V235" i="1"/>
  <c r="V298" i="1"/>
  <c r="V190" i="1"/>
  <c r="V46" i="1"/>
  <c r="V291" i="1"/>
  <c r="V117" i="1"/>
  <c r="V338" i="1"/>
  <c r="V122" i="1"/>
  <c r="W354" i="1"/>
  <c r="W138" i="1"/>
  <c r="W79" i="1"/>
  <c r="W185" i="1"/>
  <c r="W211" i="1"/>
  <c r="W262" i="1"/>
  <c r="W46" i="1"/>
  <c r="W195" i="1"/>
  <c r="W338" i="1"/>
  <c r="W122" i="1"/>
  <c r="X241" i="1"/>
  <c r="X114" i="1"/>
  <c r="X227" i="1"/>
  <c r="X340" i="1"/>
  <c r="X52" i="1"/>
  <c r="X183" i="1"/>
  <c r="X284" i="1"/>
  <c r="Y345" i="1"/>
  <c r="Y300" i="1"/>
  <c r="Y12" i="1"/>
  <c r="Y191" i="1"/>
  <c r="Y352" i="1"/>
  <c r="Y64" i="1"/>
  <c r="Y39" i="1"/>
  <c r="Z331" i="1"/>
  <c r="AA319" i="1"/>
  <c r="AA340" i="1"/>
  <c r="AB16" i="1"/>
  <c r="AC161" i="1"/>
  <c r="S216" i="1"/>
  <c r="S138" i="1"/>
  <c r="S48" i="1"/>
  <c r="S311" i="1"/>
  <c r="S233" i="1"/>
  <c r="S161" i="1"/>
  <c r="S89" i="1"/>
  <c r="S17" i="1"/>
  <c r="S310" i="1"/>
  <c r="S238" i="1"/>
  <c r="S166" i="1"/>
  <c r="S94" i="1"/>
  <c r="S22" i="1"/>
  <c r="S309" i="1"/>
  <c r="S237" i="1"/>
  <c r="S165" i="1"/>
  <c r="S93" i="1"/>
  <c r="S21" i="1"/>
  <c r="S308" i="1"/>
  <c r="S230" i="1"/>
  <c r="S158" i="1"/>
  <c r="S86" i="1"/>
  <c r="S14" i="1"/>
  <c r="T175" i="1"/>
  <c r="T103" i="1"/>
  <c r="T187" i="1"/>
  <c r="T306" i="1"/>
  <c r="T234" i="1"/>
  <c r="T162" i="1"/>
  <c r="T90" i="1"/>
  <c r="T18" i="1"/>
  <c r="T341" i="1"/>
  <c r="T269" i="1"/>
  <c r="T197" i="1"/>
  <c r="T125" i="1"/>
  <c r="T53" i="1"/>
  <c r="T253" i="1"/>
  <c r="T310" i="1"/>
  <c r="T238" i="1"/>
  <c r="T166" i="1"/>
  <c r="T94" i="1"/>
  <c r="T22" i="1"/>
  <c r="T351" i="1"/>
  <c r="T279" i="1"/>
  <c r="T207" i="1"/>
  <c r="T135" i="1"/>
  <c r="T63" i="1"/>
  <c r="T271" i="1"/>
  <c r="T302" i="1"/>
  <c r="T230" i="1"/>
  <c r="T158" i="1"/>
  <c r="T86" i="1"/>
  <c r="T14" i="1"/>
  <c r="U367" i="1"/>
  <c r="U354" i="1"/>
  <c r="U282" i="1"/>
  <c r="U210" i="1"/>
  <c r="U138" i="1"/>
  <c r="U66" i="1"/>
  <c r="U247" i="1"/>
  <c r="U43" i="1"/>
  <c r="U299" i="1"/>
  <c r="U227" i="1"/>
  <c r="U155" i="1"/>
  <c r="U83" i="1"/>
  <c r="U11" i="1"/>
  <c r="U193" i="1"/>
  <c r="U316" i="1"/>
  <c r="U244" i="1"/>
  <c r="U172" i="1"/>
  <c r="U100" i="1"/>
  <c r="U28" i="1"/>
  <c r="U363" i="1"/>
  <c r="U291" i="1"/>
  <c r="U219" i="1"/>
  <c r="U147" i="1"/>
  <c r="U75" i="1"/>
  <c r="U67" i="1"/>
  <c r="U302" i="1"/>
  <c r="U230" i="1"/>
  <c r="U158" i="1"/>
  <c r="U86" i="1"/>
  <c r="U14" i="1"/>
  <c r="V79" i="1"/>
  <c r="V306" i="1"/>
  <c r="V234" i="1"/>
  <c r="V162" i="1"/>
  <c r="V90" i="1"/>
  <c r="V18" i="1"/>
  <c r="V115" i="1"/>
  <c r="V305" i="1"/>
  <c r="V233" i="1"/>
  <c r="V161" i="1"/>
  <c r="V83" i="1"/>
  <c r="V151" i="1"/>
  <c r="V292" i="1"/>
  <c r="V184" i="1"/>
  <c r="V10" i="1"/>
  <c r="V279" i="1"/>
  <c r="V81" i="1"/>
  <c r="V302" i="1"/>
  <c r="V86" i="1"/>
  <c r="W318" i="1"/>
  <c r="W102" i="1"/>
  <c r="W365" i="1"/>
  <c r="W149" i="1"/>
  <c r="W85" i="1"/>
  <c r="W226" i="1"/>
  <c r="W10" i="1"/>
  <c r="W159" i="1"/>
  <c r="W302" i="1"/>
  <c r="W86" i="1"/>
  <c r="X169" i="1"/>
  <c r="X102" i="1"/>
  <c r="X215" i="1"/>
  <c r="X328" i="1"/>
  <c r="X40" i="1"/>
  <c r="X171" i="1"/>
  <c r="X272" i="1"/>
  <c r="Y309" i="1"/>
  <c r="Y288" i="1"/>
  <c r="Y307" i="1"/>
  <c r="Y179" i="1"/>
  <c r="Y340" i="1"/>
  <c r="Y52" i="1"/>
  <c r="Y21" i="1"/>
  <c r="Z341" i="1"/>
  <c r="AA247" i="1"/>
  <c r="AA302" i="1"/>
  <c r="AB309" i="1"/>
  <c r="AC89" i="1"/>
  <c r="U365" i="1"/>
  <c r="U293" i="1"/>
  <c r="U221" i="1"/>
  <c r="U149" i="1"/>
  <c r="U77" i="1"/>
  <c r="U331" i="1"/>
  <c r="U157" i="1"/>
  <c r="U310" i="1"/>
  <c r="U238" i="1"/>
  <c r="U166" i="1"/>
  <c r="U94" i="1"/>
  <c r="U22" i="1"/>
  <c r="U357" i="1"/>
  <c r="U285" i="1"/>
  <c r="U213" i="1"/>
  <c r="U141" i="1"/>
  <c r="U69" i="1"/>
  <c r="U61" i="1"/>
  <c r="U296" i="1"/>
  <c r="U224" i="1"/>
  <c r="U152" i="1"/>
  <c r="U80" i="1"/>
  <c r="U8" i="1"/>
  <c r="V13" i="1"/>
  <c r="V300" i="1"/>
  <c r="V228" i="1"/>
  <c r="V156" i="1"/>
  <c r="V84" i="1"/>
  <c r="V12" i="1"/>
  <c r="V19" i="1"/>
  <c r="V299" i="1"/>
  <c r="V227" i="1"/>
  <c r="V155" i="1"/>
  <c r="V77" i="1"/>
  <c r="V31" i="1"/>
  <c r="V280" i="1"/>
  <c r="V154" i="1"/>
  <c r="V343" i="1"/>
  <c r="V267" i="1"/>
  <c r="V63" i="1"/>
  <c r="V284" i="1"/>
  <c r="V68" i="1"/>
  <c r="W300" i="1"/>
  <c r="W84" i="1"/>
  <c r="W347" i="1"/>
  <c r="W131" i="1"/>
  <c r="W343" i="1"/>
  <c r="W208" i="1"/>
  <c r="W357" i="1"/>
  <c r="W141" i="1"/>
  <c r="W284" i="1"/>
  <c r="W68" i="1"/>
  <c r="X348" i="1"/>
  <c r="X60" i="1"/>
  <c r="X173" i="1"/>
  <c r="X286" i="1"/>
  <c r="X49" i="1"/>
  <c r="X129" i="1"/>
  <c r="X230" i="1"/>
  <c r="Y201" i="1"/>
  <c r="Y246" i="1"/>
  <c r="Y361" i="1"/>
  <c r="Y137" i="1"/>
  <c r="Y298" i="1"/>
  <c r="Y10" i="1"/>
  <c r="Y296" i="1"/>
  <c r="Z95" i="1"/>
  <c r="AA366" i="1"/>
  <c r="AA56" i="1"/>
  <c r="AB63" i="1"/>
  <c r="AC202" i="1"/>
  <c r="S221" i="1"/>
  <c r="S149" i="1"/>
  <c r="S77" i="1"/>
  <c r="S305" i="1"/>
  <c r="S298" i="1"/>
  <c r="S226" i="1"/>
  <c r="S154" i="1"/>
  <c r="S82" i="1"/>
  <c r="S10" i="1"/>
  <c r="S297" i="1"/>
  <c r="S225" i="1"/>
  <c r="S153" i="1"/>
  <c r="S81" i="1"/>
  <c r="S9" i="1"/>
  <c r="S290" i="1"/>
  <c r="S218" i="1"/>
  <c r="S146" i="1"/>
  <c r="S74" i="1"/>
  <c r="T313" i="1"/>
  <c r="T163" i="1"/>
  <c r="T91" i="1"/>
  <c r="T366" i="1"/>
  <c r="T294" i="1"/>
  <c r="T222" i="1"/>
  <c r="T150" i="1"/>
  <c r="T78" i="1"/>
  <c r="T73" i="1"/>
  <c r="T329" i="1"/>
  <c r="T257" i="1"/>
  <c r="T185" i="1"/>
  <c r="T113" i="1"/>
  <c r="T41" i="1"/>
  <c r="T49" i="1"/>
  <c r="T298" i="1"/>
  <c r="T226" i="1"/>
  <c r="T154" i="1"/>
  <c r="T82" i="1"/>
  <c r="T10" i="1"/>
  <c r="T339" i="1"/>
  <c r="T267" i="1"/>
  <c r="T195" i="1"/>
  <c r="T123" i="1"/>
  <c r="T51" i="1"/>
  <c r="T362" i="1"/>
  <c r="T290" i="1"/>
  <c r="T218" i="1"/>
  <c r="T146" i="1"/>
  <c r="T74" i="1"/>
  <c r="U73" i="1"/>
  <c r="U277" i="1"/>
  <c r="U342" i="1"/>
  <c r="U270" i="1"/>
  <c r="U198" i="1"/>
  <c r="U126" i="1"/>
  <c r="U54" i="1"/>
  <c r="U13" i="1"/>
  <c r="U359" i="1"/>
  <c r="U287" i="1"/>
  <c r="U215" i="1"/>
  <c r="U143" i="1"/>
  <c r="U71" i="1"/>
  <c r="U283" i="1"/>
  <c r="U121" i="1"/>
  <c r="U304" i="1"/>
  <c r="U232" i="1"/>
  <c r="U160" i="1"/>
  <c r="U88" i="1"/>
  <c r="U16" i="1"/>
  <c r="U351" i="1"/>
  <c r="U279" i="1"/>
  <c r="U207" i="1"/>
  <c r="U135" i="1"/>
  <c r="U63" i="1"/>
  <c r="U362" i="1"/>
  <c r="U290" i="1"/>
  <c r="U218" i="1"/>
  <c r="U146" i="1"/>
  <c r="U74" i="1"/>
  <c r="V325" i="1"/>
  <c r="V366" i="1"/>
  <c r="V294" i="1"/>
  <c r="V222" i="1"/>
  <c r="V150" i="1"/>
  <c r="V78" i="1"/>
  <c r="V319" i="1"/>
  <c r="V365" i="1"/>
  <c r="V293" i="1"/>
  <c r="V221" i="1"/>
  <c r="V149" i="1"/>
  <c r="V71" i="1"/>
  <c r="V331" i="1"/>
  <c r="V274" i="1"/>
  <c r="V148" i="1"/>
  <c r="V229" i="1"/>
  <c r="V261" i="1"/>
  <c r="V51" i="1"/>
  <c r="V272" i="1"/>
  <c r="V56" i="1"/>
  <c r="W288" i="1"/>
  <c r="W72" i="1"/>
  <c r="W335" i="1"/>
  <c r="W119" i="1"/>
  <c r="W295" i="1"/>
  <c r="W196" i="1"/>
  <c r="W345" i="1"/>
  <c r="W129" i="1"/>
  <c r="W272" i="1"/>
  <c r="W56" i="1"/>
  <c r="X330" i="1"/>
  <c r="X42" i="1"/>
  <c r="X155" i="1"/>
  <c r="X268" i="1"/>
  <c r="X235" i="1"/>
  <c r="X111" i="1"/>
  <c r="X212" i="1"/>
  <c r="Y153" i="1"/>
  <c r="Y228" i="1"/>
  <c r="Y259" i="1"/>
  <c r="Y119" i="1"/>
  <c r="Y280" i="1"/>
  <c r="Y283" i="1"/>
  <c r="Y254" i="1"/>
  <c r="Z313" i="1"/>
  <c r="AA162" i="1"/>
  <c r="AB355" i="1"/>
  <c r="AB73" i="1"/>
  <c r="AC88" i="1"/>
  <c r="U48" i="1"/>
  <c r="U355" i="1"/>
  <c r="U353" i="1"/>
  <c r="U281" i="1"/>
  <c r="U209" i="1"/>
  <c r="U137" i="1"/>
  <c r="U65" i="1"/>
  <c r="U241" i="1"/>
  <c r="U31" i="1"/>
  <c r="U298" i="1"/>
  <c r="U226" i="1"/>
  <c r="U154" i="1"/>
  <c r="U82" i="1"/>
  <c r="U10" i="1"/>
  <c r="U345" i="1"/>
  <c r="U273" i="1"/>
  <c r="U201" i="1"/>
  <c r="U129" i="1"/>
  <c r="U57" i="1"/>
  <c r="U356" i="1"/>
  <c r="U284" i="1"/>
  <c r="U212" i="1"/>
  <c r="U140" i="1"/>
  <c r="U68" i="1"/>
  <c r="V265" i="1"/>
  <c r="V360" i="1"/>
  <c r="V288" i="1"/>
  <c r="V216" i="1"/>
  <c r="V144" i="1"/>
  <c r="V72" i="1"/>
  <c r="V247" i="1"/>
  <c r="V359" i="1"/>
  <c r="V287" i="1"/>
  <c r="V215" i="1"/>
  <c r="V143" i="1"/>
  <c r="V65" i="1"/>
  <c r="V43" i="1"/>
  <c r="V268" i="1"/>
  <c r="V136" i="1"/>
  <c r="V85" i="1"/>
  <c r="V225" i="1"/>
  <c r="V45" i="1"/>
  <c r="V266" i="1"/>
  <c r="V50" i="1"/>
  <c r="W282" i="1"/>
  <c r="W66" i="1"/>
  <c r="W329" i="1"/>
  <c r="W113" i="1"/>
  <c r="W271" i="1"/>
  <c r="W190" i="1"/>
  <c r="W339" i="1"/>
  <c r="W123" i="1"/>
  <c r="W266" i="1"/>
  <c r="W50" i="1"/>
  <c r="X318" i="1"/>
  <c r="X30" i="1"/>
  <c r="X143" i="1"/>
  <c r="X256" i="1"/>
  <c r="X163" i="1"/>
  <c r="X99" i="1"/>
  <c r="X200" i="1"/>
  <c r="Y117" i="1"/>
  <c r="Y216" i="1"/>
  <c r="Y169" i="1"/>
  <c r="Y107" i="1"/>
  <c r="Y268" i="1"/>
  <c r="Y223" i="1"/>
  <c r="Y236" i="1"/>
  <c r="Z334" i="1"/>
  <c r="AA90" i="1"/>
  <c r="AB121" i="1"/>
  <c r="AB302" i="1"/>
  <c r="AC16" i="1"/>
  <c r="S137" i="1"/>
  <c r="S65" i="1"/>
  <c r="S358" i="1"/>
  <c r="S286" i="1"/>
  <c r="S214" i="1"/>
  <c r="S142" i="1"/>
  <c r="S70" i="1"/>
  <c r="S357" i="1"/>
  <c r="S285" i="1"/>
  <c r="S213" i="1"/>
  <c r="S141" i="1"/>
  <c r="S69" i="1"/>
  <c r="S356" i="1"/>
  <c r="S278" i="1"/>
  <c r="S206" i="1"/>
  <c r="S134" i="1"/>
  <c r="S62" i="1"/>
  <c r="T343" i="1"/>
  <c r="T151" i="1"/>
  <c r="T79" i="1"/>
  <c r="T354" i="1"/>
  <c r="T282" i="1"/>
  <c r="T210" i="1"/>
  <c r="T138" i="1"/>
  <c r="T66" i="1"/>
  <c r="T325" i="1"/>
  <c r="T317" i="1"/>
  <c r="T245" i="1"/>
  <c r="T173" i="1"/>
  <c r="T101" i="1"/>
  <c r="T29" i="1"/>
  <c r="T358" i="1"/>
  <c r="T286" i="1"/>
  <c r="T214" i="1"/>
  <c r="T142" i="1"/>
  <c r="T70" i="1"/>
  <c r="T43" i="1"/>
  <c r="T327" i="1"/>
  <c r="T255" i="1"/>
  <c r="T183" i="1"/>
  <c r="T111" i="1"/>
  <c r="T39" i="1"/>
  <c r="T350" i="1"/>
  <c r="T278" i="1"/>
  <c r="T206" i="1"/>
  <c r="T134" i="1"/>
  <c r="T62" i="1"/>
  <c r="U313" i="1"/>
  <c r="U205" i="1"/>
  <c r="U330" i="1"/>
  <c r="U258" i="1"/>
  <c r="U186" i="1"/>
  <c r="U114" i="1"/>
  <c r="U42" i="1"/>
  <c r="U307" i="1"/>
  <c r="U347" i="1"/>
  <c r="U275" i="1"/>
  <c r="U203" i="1"/>
  <c r="U131" i="1"/>
  <c r="U59" i="1"/>
  <c r="U199" i="1"/>
  <c r="U364" i="1"/>
  <c r="U292" i="1"/>
  <c r="U220" i="1"/>
  <c r="U148" i="1"/>
  <c r="U76" i="1"/>
  <c r="U343" i="1"/>
  <c r="U339" i="1"/>
  <c r="U267" i="1"/>
  <c r="U195" i="1"/>
  <c r="U123" i="1"/>
  <c r="U51" i="1"/>
  <c r="U350" i="1"/>
  <c r="U278" i="1"/>
  <c r="U206" i="1"/>
  <c r="U134" i="1"/>
  <c r="U62" i="1"/>
  <c r="V205" i="1"/>
  <c r="V354" i="1"/>
  <c r="V282" i="1"/>
  <c r="V210" i="1"/>
  <c r="V138" i="1"/>
  <c r="V66" i="1"/>
  <c r="V193" i="1"/>
  <c r="V353" i="1"/>
  <c r="V281" i="1"/>
  <c r="V209" i="1"/>
  <c r="V137" i="1"/>
  <c r="V59" i="1"/>
  <c r="V364" i="1"/>
  <c r="V262" i="1"/>
  <c r="V130" i="1"/>
  <c r="V49" i="1"/>
  <c r="V219" i="1"/>
  <c r="V9" i="1"/>
  <c r="V230" i="1"/>
  <c r="V14" i="1"/>
  <c r="W246" i="1"/>
  <c r="W30" i="1"/>
  <c r="W293" i="1"/>
  <c r="W77" i="1"/>
  <c r="W43" i="1"/>
  <c r="W154" i="1"/>
  <c r="W303" i="1"/>
  <c r="W87" i="1"/>
  <c r="W230" i="1"/>
  <c r="W14" i="1"/>
  <c r="X276" i="1"/>
  <c r="X295" i="1"/>
  <c r="X101" i="1"/>
  <c r="X214" i="1"/>
  <c r="X345" i="1"/>
  <c r="X57" i="1"/>
  <c r="X158" i="1"/>
  <c r="Y301" i="1"/>
  <c r="Y174" i="1"/>
  <c r="Y353" i="1"/>
  <c r="Y65" i="1"/>
  <c r="Y226" i="1"/>
  <c r="Y351" i="1"/>
  <c r="Y152" i="1"/>
  <c r="Z88" i="1"/>
  <c r="AA269" i="1"/>
  <c r="AB162" i="1"/>
  <c r="AB56" i="1"/>
  <c r="AC117" i="1"/>
  <c r="S203" i="1"/>
  <c r="S131" i="1"/>
  <c r="S59" i="1"/>
  <c r="S352" i="1"/>
  <c r="S280" i="1"/>
  <c r="S208" i="1"/>
  <c r="S136" i="1"/>
  <c r="S64" i="1"/>
  <c r="S351" i="1"/>
  <c r="S279" i="1"/>
  <c r="S207" i="1"/>
  <c r="S135" i="1"/>
  <c r="S63" i="1"/>
  <c r="S350" i="1"/>
  <c r="S272" i="1"/>
  <c r="S200" i="1"/>
  <c r="S128" i="1"/>
  <c r="S56" i="1"/>
  <c r="T301" i="1"/>
  <c r="T145" i="1"/>
  <c r="T13" i="1"/>
  <c r="T348" i="1"/>
  <c r="T276" i="1"/>
  <c r="T204" i="1"/>
  <c r="T132" i="1"/>
  <c r="T60" i="1"/>
  <c r="T289" i="1"/>
  <c r="T311" i="1"/>
  <c r="T239" i="1"/>
  <c r="T167" i="1"/>
  <c r="T95" i="1"/>
  <c r="T23" i="1"/>
  <c r="T352" i="1"/>
  <c r="T280" i="1"/>
  <c r="T208" i="1"/>
  <c r="T136" i="1"/>
  <c r="T64" i="1"/>
  <c r="T349" i="1"/>
  <c r="T321" i="1"/>
  <c r="T249" i="1"/>
  <c r="T177" i="1"/>
  <c r="T105" i="1"/>
  <c r="T33" i="1"/>
  <c r="T344" i="1"/>
  <c r="T272" i="1"/>
  <c r="T200" i="1"/>
  <c r="T128" i="1"/>
  <c r="T56" i="1"/>
  <c r="U271" i="1"/>
  <c r="U163" i="1"/>
  <c r="U324" i="1"/>
  <c r="U252" i="1"/>
  <c r="U180" i="1"/>
  <c r="U108" i="1"/>
  <c r="U36" i="1"/>
  <c r="U265" i="1"/>
  <c r="U341" i="1"/>
  <c r="U269" i="1"/>
  <c r="U197" i="1"/>
  <c r="U125" i="1"/>
  <c r="U53" i="1"/>
  <c r="U151" i="1"/>
  <c r="U358" i="1"/>
  <c r="U286" i="1"/>
  <c r="U214" i="1"/>
  <c r="U142" i="1"/>
  <c r="U70" i="1"/>
  <c r="U301" i="1"/>
  <c r="U333" i="1"/>
  <c r="U261" i="1"/>
  <c r="U189" i="1"/>
  <c r="U117" i="1"/>
  <c r="U45" i="1"/>
  <c r="U344" i="1"/>
  <c r="U272" i="1"/>
  <c r="U200" i="1"/>
  <c r="U128" i="1"/>
  <c r="U56" i="1"/>
  <c r="V139" i="1"/>
  <c r="V348" i="1"/>
  <c r="V276" i="1"/>
  <c r="V204" i="1"/>
  <c r="V132" i="1"/>
  <c r="V60" i="1"/>
  <c r="V133" i="1"/>
  <c r="V347" i="1"/>
  <c r="V275" i="1"/>
  <c r="V203" i="1"/>
  <c r="V131" i="1"/>
  <c r="V53" i="1"/>
  <c r="V358" i="1"/>
  <c r="V256" i="1"/>
  <c r="V124" i="1"/>
  <c r="V55" i="1"/>
  <c r="V207" i="1"/>
  <c r="V241" i="1"/>
  <c r="V212" i="1"/>
  <c r="W355" i="1"/>
  <c r="W228" i="1"/>
  <c r="W12" i="1"/>
  <c r="W275" i="1"/>
  <c r="W59" i="1"/>
  <c r="W352" i="1"/>
  <c r="W136" i="1"/>
  <c r="W285" i="1"/>
  <c r="W69" i="1"/>
  <c r="W212" i="1"/>
  <c r="X307" i="1"/>
  <c r="X258" i="1"/>
  <c r="X43" i="1"/>
  <c r="X83" i="1"/>
  <c r="X196" i="1"/>
  <c r="X327" i="1"/>
  <c r="X39" i="1"/>
  <c r="X140" i="1"/>
  <c r="Y205" i="1"/>
  <c r="Y156" i="1"/>
  <c r="Y335" i="1"/>
  <c r="Y47" i="1"/>
  <c r="Y208" i="1"/>
  <c r="Y297" i="1"/>
  <c r="Y104" i="1"/>
  <c r="Z367" i="1"/>
  <c r="AA155" i="1"/>
  <c r="AB48" i="1"/>
  <c r="AC307" i="1"/>
  <c r="AC273" i="1"/>
  <c r="S197" i="1"/>
  <c r="S125" i="1"/>
  <c r="S53" i="1"/>
  <c r="S346" i="1"/>
  <c r="S274" i="1"/>
  <c r="S202" i="1"/>
  <c r="S130" i="1"/>
  <c r="S58" i="1"/>
  <c r="S345" i="1"/>
  <c r="S273" i="1"/>
  <c r="S201" i="1"/>
  <c r="S129" i="1"/>
  <c r="S57" i="1"/>
  <c r="S344" i="1"/>
  <c r="S266" i="1"/>
  <c r="S194" i="1"/>
  <c r="S122" i="1"/>
  <c r="S50" i="1"/>
  <c r="T265" i="1"/>
  <c r="T139" i="1"/>
  <c r="T367" i="1"/>
  <c r="T342" i="1"/>
  <c r="T270" i="1"/>
  <c r="T198" i="1"/>
  <c r="T126" i="1"/>
  <c r="T54" i="1"/>
  <c r="T247" i="1"/>
  <c r="T305" i="1"/>
  <c r="T233" i="1"/>
  <c r="T161" i="1"/>
  <c r="T89" i="1"/>
  <c r="T17" i="1"/>
  <c r="T346" i="1"/>
  <c r="T274" i="1"/>
  <c r="T202" i="1"/>
  <c r="T130" i="1"/>
  <c r="T58" i="1"/>
  <c r="T295" i="1"/>
  <c r="T315" i="1"/>
  <c r="T243" i="1"/>
  <c r="T171" i="1"/>
  <c r="T99" i="1"/>
  <c r="T27" i="1"/>
  <c r="T338" i="1"/>
  <c r="T266" i="1"/>
  <c r="T194" i="1"/>
  <c r="T122" i="1"/>
  <c r="T50" i="1"/>
  <c r="U229" i="1"/>
  <c r="U133" i="1"/>
  <c r="U318" i="1"/>
  <c r="U246" i="1"/>
  <c r="U174" i="1"/>
  <c r="U102" i="1"/>
  <c r="U30" i="1"/>
  <c r="U223" i="1"/>
  <c r="U335" i="1"/>
  <c r="U263" i="1"/>
  <c r="U191" i="1"/>
  <c r="U119" i="1"/>
  <c r="U47" i="1"/>
  <c r="U37" i="1"/>
  <c r="U352" i="1"/>
  <c r="U280" i="1"/>
  <c r="U208" i="1"/>
  <c r="U136" i="1"/>
  <c r="U64" i="1"/>
  <c r="U259" i="1"/>
  <c r="U327" i="1"/>
  <c r="U255" i="1"/>
  <c r="U183" i="1"/>
  <c r="U111" i="1"/>
  <c r="U39" i="1"/>
  <c r="U338" i="1"/>
  <c r="U266" i="1"/>
  <c r="U194" i="1"/>
  <c r="U122" i="1"/>
  <c r="U50" i="1"/>
  <c r="V67" i="1"/>
  <c r="V342" i="1"/>
  <c r="V270" i="1"/>
  <c r="V198" i="1"/>
  <c r="V126" i="1"/>
  <c r="V54" i="1"/>
  <c r="V103" i="1"/>
  <c r="V341" i="1"/>
  <c r="V269" i="1"/>
  <c r="V197" i="1"/>
  <c r="V125" i="1"/>
  <c r="V47" i="1"/>
  <c r="V352" i="1"/>
  <c r="V226" i="1"/>
  <c r="V118" i="1"/>
  <c r="V363" i="1"/>
  <c r="V195" i="1"/>
  <c r="V121" i="1"/>
  <c r="V200" i="1"/>
  <c r="W307" i="1"/>
  <c r="W216" i="1"/>
  <c r="W361" i="1"/>
  <c r="W263" i="1"/>
  <c r="W47" i="1"/>
  <c r="W340" i="1"/>
  <c r="W124" i="1"/>
  <c r="W273" i="1"/>
  <c r="W57" i="1"/>
  <c r="W200" i="1"/>
  <c r="X217" i="1"/>
  <c r="X246" i="1"/>
  <c r="X359" i="1"/>
  <c r="X71" i="1"/>
  <c r="X184" i="1"/>
  <c r="X315" i="1"/>
  <c r="X27" i="1"/>
  <c r="X128" i="1"/>
  <c r="Y121" i="1"/>
  <c r="Y144" i="1"/>
  <c r="Y323" i="1"/>
  <c r="Y35" i="1"/>
  <c r="Y196" i="1"/>
  <c r="Y261" i="1"/>
  <c r="Y80" i="1"/>
  <c r="Z327" i="1"/>
  <c r="AA83" i="1"/>
  <c r="AB217" i="1"/>
  <c r="AC235" i="1"/>
  <c r="AC302" i="1"/>
  <c r="V147" i="1"/>
  <c r="V75" i="1"/>
  <c r="V367" i="1"/>
  <c r="V73" i="1"/>
  <c r="V296" i="1"/>
  <c r="V224" i="1"/>
  <c r="V152" i="1"/>
  <c r="V80" i="1"/>
  <c r="V8" i="1"/>
  <c r="W115" i="1"/>
  <c r="W312" i="1"/>
  <c r="W240" i="1"/>
  <c r="W168" i="1"/>
  <c r="W96" i="1"/>
  <c r="W24" i="1"/>
  <c r="W163" i="1"/>
  <c r="W359" i="1"/>
  <c r="W287" i="1"/>
  <c r="W215" i="1"/>
  <c r="W143" i="1"/>
  <c r="W71" i="1"/>
  <c r="W325" i="1"/>
  <c r="W31" i="1"/>
  <c r="W364" i="1"/>
  <c r="W292" i="1"/>
  <c r="W220" i="1"/>
  <c r="W148" i="1"/>
  <c r="W76" i="1"/>
  <c r="W49" i="1"/>
  <c r="W297" i="1"/>
  <c r="W225" i="1"/>
  <c r="W153" i="1"/>
  <c r="W81" i="1"/>
  <c r="W9" i="1"/>
  <c r="W296" i="1"/>
  <c r="W224" i="1"/>
  <c r="W152" i="1"/>
  <c r="W80" i="1"/>
  <c r="W8" i="1"/>
  <c r="X199" i="1"/>
  <c r="X331" i="1"/>
  <c r="X342" i="1"/>
  <c r="X270" i="1"/>
  <c r="X198" i="1"/>
  <c r="X126" i="1"/>
  <c r="X54" i="1"/>
  <c r="X247" i="1"/>
  <c r="X311" i="1"/>
  <c r="X239" i="1"/>
  <c r="X167" i="1"/>
  <c r="X95" i="1"/>
  <c r="X23" i="1"/>
  <c r="X352" i="1"/>
  <c r="X280" i="1"/>
  <c r="X208" i="1"/>
  <c r="X136" i="1"/>
  <c r="X64" i="1"/>
  <c r="X361" i="1"/>
  <c r="X339" i="1"/>
  <c r="X267" i="1"/>
  <c r="X195" i="1"/>
  <c r="X123" i="1"/>
  <c r="X51" i="1"/>
  <c r="X55" i="1"/>
  <c r="X296" i="1"/>
  <c r="X224" i="1"/>
  <c r="X152" i="1"/>
  <c r="X80" i="1"/>
  <c r="X8" i="1"/>
  <c r="Y183" i="1"/>
  <c r="Y271" i="1"/>
  <c r="Y109" i="1"/>
  <c r="Y312" i="1"/>
  <c r="Y240" i="1"/>
  <c r="Y168" i="1"/>
  <c r="Y96" i="1"/>
  <c r="Y24" i="1"/>
  <c r="Y337" i="1"/>
  <c r="Y347" i="1"/>
  <c r="Y275" i="1"/>
  <c r="Y203" i="1"/>
  <c r="Y131" i="1"/>
  <c r="Y59" i="1"/>
  <c r="Y217" i="1"/>
  <c r="Y364" i="1"/>
  <c r="Y292" i="1"/>
  <c r="Y220" i="1"/>
  <c r="Y148" i="1"/>
  <c r="Y76" i="1"/>
  <c r="Y367" i="1"/>
  <c r="Y333" i="1"/>
  <c r="Y129" i="1"/>
  <c r="Y93" i="1"/>
  <c r="Y284" i="1"/>
  <c r="Y128" i="1"/>
  <c r="Z187" i="1"/>
  <c r="Z54" i="1"/>
  <c r="Z53" i="1"/>
  <c r="Z46" i="1"/>
  <c r="Z39" i="1"/>
  <c r="Z14" i="1"/>
  <c r="AA252" i="1"/>
  <c r="AA227" i="1"/>
  <c r="AA94" i="1"/>
  <c r="AA75" i="1"/>
  <c r="AA14" i="1"/>
  <c r="AB120" i="1"/>
  <c r="AB119" i="1"/>
  <c r="AB88" i="1"/>
  <c r="AB21" i="1"/>
  <c r="AB14" i="1"/>
  <c r="AC306" i="1"/>
  <c r="AC233" i="1"/>
  <c r="AC160" i="1"/>
  <c r="AC75" i="1"/>
  <c r="V286" i="1"/>
  <c r="V214" i="1"/>
  <c r="V142" i="1"/>
  <c r="V70" i="1"/>
  <c r="V283" i="1"/>
  <c r="V357" i="1"/>
  <c r="V285" i="1"/>
  <c r="V213" i="1"/>
  <c r="V141" i="1"/>
  <c r="V69" i="1"/>
  <c r="V301" i="1"/>
  <c r="V362" i="1"/>
  <c r="V290" i="1"/>
  <c r="V218" i="1"/>
  <c r="V146" i="1"/>
  <c r="V74" i="1"/>
  <c r="W19" i="1"/>
  <c r="W97" i="1"/>
  <c r="W306" i="1"/>
  <c r="W234" i="1"/>
  <c r="W162" i="1"/>
  <c r="W90" i="1"/>
  <c r="W18" i="1"/>
  <c r="W139" i="1"/>
  <c r="W353" i="1"/>
  <c r="W281" i="1"/>
  <c r="W209" i="1"/>
  <c r="W137" i="1"/>
  <c r="W65" i="1"/>
  <c r="W301" i="1"/>
  <c r="W367" i="1"/>
  <c r="W358" i="1"/>
  <c r="W286" i="1"/>
  <c r="W214" i="1"/>
  <c r="W142" i="1"/>
  <c r="W70" i="1"/>
  <c r="W363" i="1"/>
  <c r="W291" i="1"/>
  <c r="W219" i="1"/>
  <c r="W147" i="1"/>
  <c r="W75" i="1"/>
  <c r="W362" i="1"/>
  <c r="W290" i="1"/>
  <c r="W218" i="1"/>
  <c r="W146" i="1"/>
  <c r="W74" i="1"/>
  <c r="X355" i="1"/>
  <c r="X151" i="1"/>
  <c r="X277" i="1"/>
  <c r="X336" i="1"/>
  <c r="X264" i="1"/>
  <c r="X192" i="1"/>
  <c r="X120" i="1"/>
  <c r="X48" i="1"/>
  <c r="X193" i="1"/>
  <c r="X305" i="1"/>
  <c r="X233" i="1"/>
  <c r="X161" i="1"/>
  <c r="X89" i="1"/>
  <c r="X17" i="1"/>
  <c r="X346" i="1"/>
  <c r="X274" i="1"/>
  <c r="X202" i="1"/>
  <c r="X130" i="1"/>
  <c r="X58" i="1"/>
  <c r="X319" i="1"/>
  <c r="X333" i="1"/>
  <c r="X261" i="1"/>
  <c r="X189" i="1"/>
  <c r="X117" i="1"/>
  <c r="X45" i="1"/>
  <c r="X362" i="1"/>
  <c r="X290" i="1"/>
  <c r="X218" i="1"/>
  <c r="X146" i="1"/>
  <c r="X74" i="1"/>
  <c r="Y363" i="1"/>
  <c r="Y171" i="1"/>
  <c r="Y235" i="1"/>
  <c r="Y67" i="1"/>
  <c r="Y306" i="1"/>
  <c r="Y234" i="1"/>
  <c r="Y162" i="1"/>
  <c r="Y90" i="1"/>
  <c r="Y18" i="1"/>
  <c r="Y289" i="1"/>
  <c r="Y341" i="1"/>
  <c r="Y269" i="1"/>
  <c r="Y197" i="1"/>
  <c r="Y125" i="1"/>
  <c r="Y53" i="1"/>
  <c r="Y181" i="1"/>
  <c r="Y358" i="1"/>
  <c r="Y286" i="1"/>
  <c r="Y214" i="1"/>
  <c r="Y142" i="1"/>
  <c r="Y70" i="1"/>
  <c r="Y325" i="1"/>
  <c r="Y315" i="1"/>
  <c r="Y111" i="1"/>
  <c r="Y75" i="1"/>
  <c r="Y272" i="1"/>
  <c r="Y110" i="1"/>
  <c r="Z342" i="1"/>
  <c r="Z24" i="1"/>
  <c r="Z23" i="1"/>
  <c r="Z16" i="1"/>
  <c r="Z9" i="1"/>
  <c r="AA361" i="1"/>
  <c r="AA222" i="1"/>
  <c r="AA197" i="1"/>
  <c r="AA64" i="1"/>
  <c r="AA45" i="1"/>
  <c r="AB331" i="1"/>
  <c r="AB90" i="1"/>
  <c r="AB89" i="1"/>
  <c r="AB58" i="1"/>
  <c r="AB13" i="1"/>
  <c r="AC349" i="1"/>
  <c r="AC276" i="1"/>
  <c r="AC203" i="1"/>
  <c r="AC130" i="1"/>
  <c r="AC45" i="1"/>
  <c r="V58" i="1"/>
  <c r="V157" i="1"/>
  <c r="V345" i="1"/>
  <c r="V273" i="1"/>
  <c r="V201" i="1"/>
  <c r="V129" i="1"/>
  <c r="V57" i="1"/>
  <c r="V187" i="1"/>
  <c r="V350" i="1"/>
  <c r="V278" i="1"/>
  <c r="V206" i="1"/>
  <c r="V134" i="1"/>
  <c r="V62" i="1"/>
  <c r="W331" i="1"/>
  <c r="W366" i="1"/>
  <c r="W294" i="1"/>
  <c r="W222" i="1"/>
  <c r="W150" i="1"/>
  <c r="W78" i="1"/>
  <c r="W13" i="1"/>
  <c r="W109" i="1"/>
  <c r="W341" i="1"/>
  <c r="W269" i="1"/>
  <c r="W197" i="1"/>
  <c r="W125" i="1"/>
  <c r="W53" i="1"/>
  <c r="W253" i="1"/>
  <c r="W319" i="1"/>
  <c r="W346" i="1"/>
  <c r="W274" i="1"/>
  <c r="W202" i="1"/>
  <c r="W130" i="1"/>
  <c r="W58" i="1"/>
  <c r="W351" i="1"/>
  <c r="W279" i="1"/>
  <c r="W207" i="1"/>
  <c r="W135" i="1"/>
  <c r="W63" i="1"/>
  <c r="W350" i="1"/>
  <c r="W278" i="1"/>
  <c r="W206" i="1"/>
  <c r="W134" i="1"/>
  <c r="W62" i="1"/>
  <c r="X259" i="1"/>
  <c r="X103" i="1"/>
  <c r="X211" i="1"/>
  <c r="X324" i="1"/>
  <c r="X252" i="1"/>
  <c r="X180" i="1"/>
  <c r="X108" i="1"/>
  <c r="X36" i="1"/>
  <c r="X365" i="1"/>
  <c r="X293" i="1"/>
  <c r="X221" i="1"/>
  <c r="X149" i="1"/>
  <c r="X77" i="1"/>
  <c r="X325" i="1"/>
  <c r="X334" i="1"/>
  <c r="X262" i="1"/>
  <c r="X190" i="1"/>
  <c r="X118" i="1"/>
  <c r="X46" i="1"/>
  <c r="X205" i="1"/>
  <c r="X321" i="1"/>
  <c r="X249" i="1"/>
  <c r="X177" i="1"/>
  <c r="X105" i="1"/>
  <c r="X33" i="1"/>
  <c r="X350" i="1"/>
  <c r="X278" i="1"/>
  <c r="X206" i="1"/>
  <c r="X134" i="1"/>
  <c r="X62" i="1"/>
  <c r="Y327" i="1"/>
  <c r="Y135" i="1"/>
  <c r="Y163" i="1"/>
  <c r="Y366" i="1"/>
  <c r="Y294" i="1"/>
  <c r="Y222" i="1"/>
  <c r="Y150" i="1"/>
  <c r="Y78" i="1"/>
  <c r="Y349" i="1"/>
  <c r="Y211" i="1"/>
  <c r="Y329" i="1"/>
  <c r="Y257" i="1"/>
  <c r="Y185" i="1"/>
  <c r="Y113" i="1"/>
  <c r="Y41" i="1"/>
  <c r="Y91" i="1"/>
  <c r="Y346" i="1"/>
  <c r="Y274" i="1"/>
  <c r="Y202" i="1"/>
  <c r="Y130" i="1"/>
  <c r="Y58" i="1"/>
  <c r="Y265" i="1"/>
  <c r="Y279" i="1"/>
  <c r="Y51" i="1"/>
  <c r="Y33" i="1"/>
  <c r="Y248" i="1"/>
  <c r="Y86" i="1"/>
  <c r="Z312" i="1"/>
  <c r="Z85" i="1"/>
  <c r="Z103" i="1"/>
  <c r="Z55" i="1"/>
  <c r="Z344" i="1"/>
  <c r="AA289" i="1"/>
  <c r="AA132" i="1"/>
  <c r="AA125" i="1"/>
  <c r="AA346" i="1"/>
  <c r="AA344" i="1"/>
  <c r="AB67" i="1"/>
  <c r="AB18" i="1"/>
  <c r="AB17" i="1"/>
  <c r="AB351" i="1"/>
  <c r="AB344" i="1"/>
  <c r="AC277" i="1"/>
  <c r="AC204" i="1"/>
  <c r="AC131" i="1"/>
  <c r="AC58" i="1"/>
  <c r="AC344" i="1"/>
  <c r="X175" i="1"/>
  <c r="X91" i="1"/>
  <c r="X139" i="1"/>
  <c r="X312" i="1"/>
  <c r="X240" i="1"/>
  <c r="X168" i="1"/>
  <c r="X96" i="1"/>
  <c r="X24" i="1"/>
  <c r="X353" i="1"/>
  <c r="X281" i="1"/>
  <c r="X209" i="1"/>
  <c r="X137" i="1"/>
  <c r="X65" i="1"/>
  <c r="X223" i="1"/>
  <c r="X322" i="1"/>
  <c r="X250" i="1"/>
  <c r="X178" i="1"/>
  <c r="X106" i="1"/>
  <c r="X34" i="1"/>
  <c r="X133" i="1"/>
  <c r="X309" i="1"/>
  <c r="X237" i="1"/>
  <c r="X165" i="1"/>
  <c r="X93" i="1"/>
  <c r="X21" i="1"/>
  <c r="X338" i="1"/>
  <c r="X266" i="1"/>
  <c r="X194" i="1"/>
  <c r="X122" i="1"/>
  <c r="X50" i="1"/>
  <c r="Y291" i="1"/>
  <c r="Y99" i="1"/>
  <c r="Y13" i="1"/>
  <c r="Y354" i="1"/>
  <c r="Y282" i="1"/>
  <c r="Y210" i="1"/>
  <c r="Y138" i="1"/>
  <c r="Y66" i="1"/>
  <c r="Y241" i="1"/>
  <c r="Y127" i="1"/>
  <c r="Y317" i="1"/>
  <c r="Y245" i="1"/>
  <c r="Y173" i="1"/>
  <c r="Y101" i="1"/>
  <c r="Y29" i="1"/>
  <c r="Y313" i="1"/>
  <c r="Y334" i="1"/>
  <c r="Y262" i="1"/>
  <c r="Y190" i="1"/>
  <c r="Y118" i="1"/>
  <c r="Y46" i="1"/>
  <c r="Y175" i="1"/>
  <c r="Y249" i="1"/>
  <c r="Y321" i="1"/>
  <c r="Y356" i="1"/>
  <c r="Y230" i="1"/>
  <c r="Y56" i="1"/>
  <c r="Z264" i="1"/>
  <c r="Z311" i="1"/>
  <c r="Z304" i="1"/>
  <c r="Z297" i="1"/>
  <c r="Z272" i="1"/>
  <c r="AA217" i="1"/>
  <c r="AA60" i="1"/>
  <c r="AA53" i="1"/>
  <c r="AA333" i="1"/>
  <c r="AA272" i="1"/>
  <c r="AB169" i="1"/>
  <c r="AB79" i="1"/>
  <c r="AB346" i="1"/>
  <c r="AB279" i="1"/>
  <c r="AB272" i="1"/>
  <c r="AC205" i="1"/>
  <c r="AC132" i="1"/>
  <c r="AC59" i="1"/>
  <c r="AC345" i="1"/>
  <c r="AC272" i="1"/>
  <c r="V112" i="1"/>
  <c r="V40" i="1"/>
  <c r="V313" i="1"/>
  <c r="V327" i="1"/>
  <c r="V255" i="1"/>
  <c r="V183" i="1"/>
  <c r="V111" i="1"/>
  <c r="V39" i="1"/>
  <c r="V355" i="1"/>
  <c r="V332" i="1"/>
  <c r="V260" i="1"/>
  <c r="V188" i="1"/>
  <c r="V116" i="1"/>
  <c r="V44" i="1"/>
  <c r="W259" i="1"/>
  <c r="W348" i="1"/>
  <c r="W276" i="1"/>
  <c r="W204" i="1"/>
  <c r="W132" i="1"/>
  <c r="W60" i="1"/>
  <c r="W313" i="1"/>
  <c r="W73" i="1"/>
  <c r="W323" i="1"/>
  <c r="W251" i="1"/>
  <c r="W179" i="1"/>
  <c r="W107" i="1"/>
  <c r="W35" i="1"/>
  <c r="W187" i="1"/>
  <c r="W247" i="1"/>
  <c r="W328" i="1"/>
  <c r="W256" i="1"/>
  <c r="W184" i="1"/>
  <c r="W112" i="1"/>
  <c r="W40" i="1"/>
  <c r="W333" i="1"/>
  <c r="W261" i="1"/>
  <c r="W189" i="1"/>
  <c r="W117" i="1"/>
  <c r="W45" i="1"/>
  <c r="W332" i="1"/>
  <c r="W260" i="1"/>
  <c r="W188" i="1"/>
  <c r="W116" i="1"/>
  <c r="W44" i="1"/>
  <c r="X145" i="1"/>
  <c r="X85" i="1"/>
  <c r="X121" i="1"/>
  <c r="X306" i="1"/>
  <c r="X234" i="1"/>
  <c r="X162" i="1"/>
  <c r="X90" i="1"/>
  <c r="X18" i="1"/>
  <c r="X347" i="1"/>
  <c r="X275" i="1"/>
  <c r="X203" i="1"/>
  <c r="X131" i="1"/>
  <c r="X59" i="1"/>
  <c r="X181" i="1"/>
  <c r="X316" i="1"/>
  <c r="X244" i="1"/>
  <c r="X172" i="1"/>
  <c r="X100" i="1"/>
  <c r="X28" i="1"/>
  <c r="X115" i="1"/>
  <c r="X303" i="1"/>
  <c r="X231" i="1"/>
  <c r="X159" i="1"/>
  <c r="X87" i="1"/>
  <c r="X15" i="1"/>
  <c r="X332" i="1"/>
  <c r="X260" i="1"/>
  <c r="X188" i="1"/>
  <c r="X116" i="1"/>
  <c r="X44" i="1"/>
  <c r="Y273" i="1"/>
  <c r="Y81" i="1"/>
  <c r="Y355" i="1"/>
  <c r="Y348" i="1"/>
  <c r="Y276" i="1"/>
  <c r="Y204" i="1"/>
  <c r="Y132" i="1"/>
  <c r="Y60" i="1"/>
  <c r="Y193" i="1"/>
  <c r="Y85" i="1"/>
  <c r="Y311" i="1"/>
  <c r="Y239" i="1"/>
  <c r="Y167" i="1"/>
  <c r="Y95" i="1"/>
  <c r="Y23" i="1"/>
  <c r="Y247" i="1"/>
  <c r="Y328" i="1"/>
  <c r="Y256" i="1"/>
  <c r="Y184" i="1"/>
  <c r="Y112" i="1"/>
  <c r="Y40" i="1"/>
  <c r="Y133" i="1"/>
  <c r="Y231" i="1"/>
  <c r="Y285" i="1"/>
  <c r="Y344" i="1"/>
  <c r="Y224" i="1"/>
  <c r="Y38" i="1"/>
  <c r="Z240" i="1"/>
  <c r="Z269" i="1"/>
  <c r="Z262" i="1"/>
  <c r="Z255" i="1"/>
  <c r="Z230" i="1"/>
  <c r="AA175" i="1"/>
  <c r="AA18" i="1"/>
  <c r="AA11" i="1"/>
  <c r="AA291" i="1"/>
  <c r="AA230" i="1"/>
  <c r="AB336" i="1"/>
  <c r="AB335" i="1"/>
  <c r="AB304" i="1"/>
  <c r="AB237" i="1"/>
  <c r="AB230" i="1"/>
  <c r="AC163" i="1"/>
  <c r="AC90" i="1"/>
  <c r="AC17" i="1"/>
  <c r="AC303" i="1"/>
  <c r="AC230" i="1"/>
  <c r="V41" i="1"/>
  <c r="V271" i="1"/>
  <c r="V322" i="1"/>
  <c r="V250" i="1"/>
  <c r="V178" i="1"/>
  <c r="V106" i="1"/>
  <c r="V34" i="1"/>
  <c r="V259" i="1"/>
  <c r="V321" i="1"/>
  <c r="V249" i="1"/>
  <c r="V177" i="1"/>
  <c r="V105" i="1"/>
  <c r="V33" i="1"/>
  <c r="V307" i="1"/>
  <c r="V326" i="1"/>
  <c r="V254" i="1"/>
  <c r="V182" i="1"/>
  <c r="V110" i="1"/>
  <c r="V38" i="1"/>
  <c r="W241" i="1"/>
  <c r="W342" i="1"/>
  <c r="W270" i="1"/>
  <c r="W198" i="1"/>
  <c r="W126" i="1"/>
  <c r="W54" i="1"/>
  <c r="W289" i="1"/>
  <c r="W67" i="1"/>
  <c r="W317" i="1"/>
  <c r="W245" i="1"/>
  <c r="W173" i="1"/>
  <c r="W101" i="1"/>
  <c r="W29" i="1"/>
  <c r="W169" i="1"/>
  <c r="W223" i="1"/>
  <c r="W322" i="1"/>
  <c r="W250" i="1"/>
  <c r="W178" i="1"/>
  <c r="W106" i="1"/>
  <c r="W34" i="1"/>
  <c r="W327" i="1"/>
  <c r="W255" i="1"/>
  <c r="W183" i="1"/>
  <c r="W111" i="1"/>
  <c r="W39" i="1"/>
  <c r="W326" i="1"/>
  <c r="W254" i="1"/>
  <c r="W182" i="1"/>
  <c r="W110" i="1"/>
  <c r="W38" i="1"/>
  <c r="X31" i="1"/>
  <c r="X79" i="1"/>
  <c r="X37" i="1"/>
  <c r="X300" i="1"/>
  <c r="X228" i="1"/>
  <c r="X156" i="1"/>
  <c r="X84" i="1"/>
  <c r="X12" i="1"/>
  <c r="X341" i="1"/>
  <c r="X269" i="1"/>
  <c r="X197" i="1"/>
  <c r="X125" i="1"/>
  <c r="X53" i="1"/>
  <c r="X157" i="1"/>
  <c r="X310" i="1"/>
  <c r="X238" i="1"/>
  <c r="X166" i="1"/>
  <c r="X94" i="1"/>
  <c r="X22" i="1"/>
  <c r="X25" i="1"/>
  <c r="X297" i="1"/>
  <c r="X225" i="1"/>
  <c r="X153" i="1"/>
  <c r="X81" i="1"/>
  <c r="X9" i="1"/>
  <c r="X326" i="1"/>
  <c r="X254" i="1"/>
  <c r="X182" i="1"/>
  <c r="X110" i="1"/>
  <c r="X38" i="1"/>
  <c r="Y255" i="1"/>
  <c r="Y63" i="1"/>
  <c r="Y319" i="1"/>
  <c r="Y342" i="1"/>
  <c r="Y270" i="1"/>
  <c r="Y198" i="1"/>
  <c r="Y126" i="1"/>
  <c r="Y54" i="1"/>
  <c r="Y145" i="1"/>
  <c r="Y55" i="1"/>
  <c r="Y305" i="1"/>
  <c r="Y233" i="1"/>
  <c r="Y161" i="1"/>
  <c r="Y89" i="1"/>
  <c r="Y17" i="1"/>
  <c r="Y199" i="1"/>
  <c r="Y322" i="1"/>
  <c r="Y250" i="1"/>
  <c r="Y178" i="1"/>
  <c r="Y106" i="1"/>
  <c r="Y34" i="1"/>
  <c r="Y97" i="1"/>
  <c r="Y219" i="1"/>
  <c r="Y267" i="1"/>
  <c r="Y326" i="1"/>
  <c r="Y200" i="1"/>
  <c r="Y14" i="1"/>
  <c r="Z198" i="1"/>
  <c r="Z239" i="1"/>
  <c r="Z232" i="1"/>
  <c r="Z225" i="1"/>
  <c r="Z200" i="1"/>
  <c r="AA145" i="1"/>
  <c r="AA192" i="1"/>
  <c r="AA364" i="1"/>
  <c r="AA261" i="1"/>
  <c r="AA200" i="1"/>
  <c r="AB306" i="1"/>
  <c r="AB305" i="1"/>
  <c r="AB274" i="1"/>
  <c r="AB207" i="1"/>
  <c r="AB200" i="1"/>
  <c r="AC133" i="1"/>
  <c r="AC60" i="1"/>
  <c r="AC346" i="1"/>
  <c r="AC261" i="1"/>
  <c r="AC200" i="1"/>
  <c r="V107" i="1"/>
  <c r="V35" i="1"/>
  <c r="V211" i="1"/>
  <c r="V316" i="1"/>
  <c r="V244" i="1"/>
  <c r="V172" i="1"/>
  <c r="V100" i="1"/>
  <c r="V28" i="1"/>
  <c r="V181" i="1"/>
  <c r="V315" i="1"/>
  <c r="V243" i="1"/>
  <c r="V171" i="1"/>
  <c r="V99" i="1"/>
  <c r="V27" i="1"/>
  <c r="V253" i="1"/>
  <c r="V320" i="1"/>
  <c r="V248" i="1"/>
  <c r="V176" i="1"/>
  <c r="V104" i="1"/>
  <c r="V32" i="1"/>
  <c r="W217" i="1"/>
  <c r="W336" i="1"/>
  <c r="W264" i="1"/>
  <c r="W192" i="1"/>
  <c r="W120" i="1"/>
  <c r="W48" i="1"/>
  <c r="W265" i="1"/>
  <c r="W61" i="1"/>
  <c r="W311" i="1"/>
  <c r="W239" i="1"/>
  <c r="W167" i="1"/>
  <c r="W95" i="1"/>
  <c r="W23" i="1"/>
  <c r="W145" i="1"/>
  <c r="W199" i="1"/>
  <c r="W316" i="1"/>
  <c r="W244" i="1"/>
  <c r="W172" i="1"/>
  <c r="W100" i="1"/>
  <c r="W28" i="1"/>
  <c r="W321" i="1"/>
  <c r="W249" i="1"/>
  <c r="W177" i="1"/>
  <c r="W105" i="1"/>
  <c r="W33" i="1"/>
  <c r="W320" i="1"/>
  <c r="W248" i="1"/>
  <c r="W176" i="1"/>
  <c r="W104" i="1"/>
  <c r="W32" i="1"/>
  <c r="X349" i="1"/>
  <c r="X73" i="1"/>
  <c r="X366" i="1"/>
  <c r="X294" i="1"/>
  <c r="X222" i="1"/>
  <c r="X150" i="1"/>
  <c r="X78" i="1"/>
  <c r="X313" i="1"/>
  <c r="X335" i="1"/>
  <c r="X263" i="1"/>
  <c r="X191" i="1"/>
  <c r="X119" i="1"/>
  <c r="X47" i="1"/>
  <c r="X127" i="1"/>
  <c r="X304" i="1"/>
  <c r="X232" i="1"/>
  <c r="X160" i="1"/>
  <c r="X88" i="1"/>
  <c r="X16" i="1"/>
  <c r="X363" i="1"/>
  <c r="X291" i="1"/>
  <c r="X219" i="1"/>
  <c r="X147" i="1"/>
  <c r="X75" i="1"/>
  <c r="X337" i="1"/>
  <c r="X320" i="1"/>
  <c r="X248" i="1"/>
  <c r="X176" i="1"/>
  <c r="X104" i="1"/>
  <c r="X32" i="1"/>
  <c r="Y237" i="1"/>
  <c r="Y45" i="1"/>
  <c r="Y277" i="1"/>
  <c r="Y336" i="1"/>
  <c r="Y264" i="1"/>
  <c r="Y192" i="1"/>
  <c r="Y120" i="1"/>
  <c r="Y48" i="1"/>
  <c r="Y103" i="1"/>
  <c r="Y43" i="1"/>
  <c r="Y299" i="1"/>
  <c r="Y227" i="1"/>
  <c r="Y155" i="1"/>
  <c r="Y83" i="1"/>
  <c r="Y11" i="1"/>
  <c r="Y157" i="1"/>
  <c r="Y316" i="1"/>
  <c r="Y244" i="1"/>
  <c r="Y172" i="1"/>
  <c r="Y100" i="1"/>
  <c r="Y28" i="1"/>
  <c r="Y61" i="1"/>
  <c r="Y207" i="1"/>
  <c r="Y243" i="1"/>
  <c r="Y320" i="1"/>
  <c r="Y182" i="1"/>
  <c r="Y8" i="1"/>
  <c r="Z192" i="1"/>
  <c r="Z197" i="1"/>
  <c r="Z190" i="1"/>
  <c r="Z183" i="1"/>
  <c r="Z158" i="1"/>
  <c r="AA103" i="1"/>
  <c r="AA198" i="1"/>
  <c r="AA244" i="1"/>
  <c r="AA219" i="1"/>
  <c r="AA158" i="1"/>
  <c r="AB264" i="1"/>
  <c r="AB263" i="1"/>
  <c r="AB232" i="1"/>
  <c r="AB165" i="1"/>
  <c r="AB158" i="1"/>
  <c r="AC91" i="1"/>
  <c r="AC18" i="1"/>
  <c r="AC304" i="1"/>
  <c r="AC219" i="1"/>
  <c r="AC158" i="1"/>
  <c r="V29" i="1"/>
  <c r="V145" i="1"/>
  <c r="V310" i="1"/>
  <c r="V238" i="1"/>
  <c r="V166" i="1"/>
  <c r="V94" i="1"/>
  <c r="V22" i="1"/>
  <c r="V127" i="1"/>
  <c r="V309" i="1"/>
  <c r="V237" i="1"/>
  <c r="V165" i="1"/>
  <c r="V93" i="1"/>
  <c r="V21" i="1"/>
  <c r="V199" i="1"/>
  <c r="V314" i="1"/>
  <c r="V242" i="1"/>
  <c r="V170" i="1"/>
  <c r="V98" i="1"/>
  <c r="V26" i="1"/>
  <c r="W193" i="1"/>
  <c r="W330" i="1"/>
  <c r="W258" i="1"/>
  <c r="W186" i="1"/>
  <c r="W114" i="1"/>
  <c r="W42" i="1"/>
  <c r="W235" i="1"/>
  <c r="W55" i="1"/>
  <c r="W305" i="1"/>
  <c r="W233" i="1"/>
  <c r="W161" i="1"/>
  <c r="W89" i="1"/>
  <c r="W17" i="1"/>
  <c r="W127" i="1"/>
  <c r="W175" i="1"/>
  <c r="W310" i="1"/>
  <c r="W238" i="1"/>
  <c r="W166" i="1"/>
  <c r="W94" i="1"/>
  <c r="W22" i="1"/>
  <c r="W315" i="1"/>
  <c r="W243" i="1"/>
  <c r="W171" i="1"/>
  <c r="W99" i="1"/>
  <c r="W27" i="1"/>
  <c r="W314" i="1"/>
  <c r="W242" i="1"/>
  <c r="W170" i="1"/>
  <c r="W98" i="1"/>
  <c r="W26" i="1"/>
  <c r="X301" i="1"/>
  <c r="X67" i="1"/>
  <c r="X360" i="1"/>
  <c r="X288" i="1"/>
  <c r="X216" i="1"/>
  <c r="X144" i="1"/>
  <c r="X72" i="1"/>
  <c r="X61" i="1"/>
  <c r="X329" i="1"/>
  <c r="X257" i="1"/>
  <c r="X185" i="1"/>
  <c r="X113" i="1"/>
  <c r="X41" i="1"/>
  <c r="X19" i="1"/>
  <c r="X298" i="1"/>
  <c r="X226" i="1"/>
  <c r="X154" i="1"/>
  <c r="X82" i="1"/>
  <c r="X10" i="1"/>
  <c r="X357" i="1"/>
  <c r="X285" i="1"/>
  <c r="X213" i="1"/>
  <c r="X141" i="1"/>
  <c r="X69" i="1"/>
  <c r="X283" i="1"/>
  <c r="X314" i="1"/>
  <c r="X242" i="1"/>
  <c r="X170" i="1"/>
  <c r="X98" i="1"/>
  <c r="X26" i="1"/>
  <c r="Y225" i="1"/>
  <c r="Y27" i="1"/>
  <c r="Y229" i="1"/>
  <c r="Y330" i="1"/>
  <c r="Y258" i="1"/>
  <c r="Y186" i="1"/>
  <c r="Y114" i="1"/>
  <c r="Y42" i="1"/>
  <c r="Y73" i="1"/>
  <c r="Y365" i="1"/>
  <c r="Y293" i="1"/>
  <c r="Y221" i="1"/>
  <c r="Y149" i="1"/>
  <c r="Y77" i="1"/>
  <c r="Y331" i="1"/>
  <c r="Y115" i="1"/>
  <c r="Y310" i="1"/>
  <c r="Y238" i="1"/>
  <c r="Y166" i="1"/>
  <c r="Y94" i="1"/>
  <c r="Y22" i="1"/>
  <c r="Y49" i="1"/>
  <c r="Y189" i="1"/>
  <c r="Y195" i="1"/>
  <c r="Y308" i="1"/>
  <c r="Y176" i="1"/>
  <c r="Z115" i="1"/>
  <c r="Z168" i="1"/>
  <c r="Z167" i="1"/>
  <c r="Z160" i="1"/>
  <c r="Z153" i="1"/>
  <c r="Z128" i="1"/>
  <c r="AA73" i="1"/>
  <c r="AA341" i="1"/>
  <c r="AA214" i="1"/>
  <c r="AA189" i="1"/>
  <c r="AA128" i="1"/>
  <c r="AB234" i="1"/>
  <c r="AB233" i="1"/>
  <c r="AB202" i="1"/>
  <c r="AB135" i="1"/>
  <c r="AB128" i="1"/>
  <c r="AC61" i="1"/>
  <c r="AC347" i="1"/>
  <c r="AC274" i="1"/>
  <c r="AC189" i="1"/>
  <c r="AC128" i="1"/>
  <c r="V23" i="1"/>
  <c r="V97" i="1"/>
  <c r="V304" i="1"/>
  <c r="V232" i="1"/>
  <c r="V160" i="1"/>
  <c r="V88" i="1"/>
  <c r="V16" i="1"/>
  <c r="V91" i="1"/>
  <c r="V303" i="1"/>
  <c r="V231" i="1"/>
  <c r="V159" i="1"/>
  <c r="V87" i="1"/>
  <c r="V15" i="1"/>
  <c r="V169" i="1"/>
  <c r="V308" i="1"/>
  <c r="V236" i="1"/>
  <c r="V164" i="1"/>
  <c r="V92" i="1"/>
  <c r="V20" i="1"/>
  <c r="W157" i="1"/>
  <c r="W324" i="1"/>
  <c r="W252" i="1"/>
  <c r="W180" i="1"/>
  <c r="W108" i="1"/>
  <c r="W36" i="1"/>
  <c r="W205" i="1"/>
  <c r="W25" i="1"/>
  <c r="W299" i="1"/>
  <c r="W227" i="1"/>
  <c r="W155" i="1"/>
  <c r="W83" i="1"/>
  <c r="W11" i="1"/>
  <c r="W103" i="1"/>
  <c r="W151" i="1"/>
  <c r="W304" i="1"/>
  <c r="W232" i="1"/>
  <c r="W160" i="1"/>
  <c r="W88" i="1"/>
  <c r="W16" i="1"/>
  <c r="W309" i="1"/>
  <c r="W237" i="1"/>
  <c r="W165" i="1"/>
  <c r="W93" i="1"/>
  <c r="W21" i="1"/>
  <c r="W308" i="1"/>
  <c r="W236" i="1"/>
  <c r="W164" i="1"/>
  <c r="W92" i="1"/>
  <c r="W20" i="1"/>
  <c r="X271" i="1"/>
  <c r="X13" i="1"/>
  <c r="X354" i="1"/>
  <c r="X282" i="1"/>
  <c r="X210" i="1"/>
  <c r="X138" i="1"/>
  <c r="X66" i="1"/>
  <c r="X343" i="1"/>
  <c r="X323" i="1"/>
  <c r="X251" i="1"/>
  <c r="X179" i="1"/>
  <c r="X107" i="1"/>
  <c r="X35" i="1"/>
  <c r="X364" i="1"/>
  <c r="X292" i="1"/>
  <c r="X220" i="1"/>
  <c r="X148" i="1"/>
  <c r="X76" i="1"/>
  <c r="X289" i="1"/>
  <c r="X351" i="1"/>
  <c r="X279" i="1"/>
  <c r="X207" i="1"/>
  <c r="X135" i="1"/>
  <c r="X63" i="1"/>
  <c r="X253" i="1"/>
  <c r="X308" i="1"/>
  <c r="X236" i="1"/>
  <c r="X164" i="1"/>
  <c r="X92" i="1"/>
  <c r="X20" i="1"/>
  <c r="Y213" i="1"/>
  <c r="Y343" i="1"/>
  <c r="Y187" i="1"/>
  <c r="Y324" i="1"/>
  <c r="Y252" i="1"/>
  <c r="Y180" i="1"/>
  <c r="Y108" i="1"/>
  <c r="Y36" i="1"/>
  <c r="Y25" i="1"/>
  <c r="Y359" i="1"/>
  <c r="Y287" i="1"/>
  <c r="Y215" i="1"/>
  <c r="Y143" i="1"/>
  <c r="Y71" i="1"/>
  <c r="Y295" i="1"/>
  <c r="Y79" i="1"/>
  <c r="Y304" i="1"/>
  <c r="Y232" i="1"/>
  <c r="Y160" i="1"/>
  <c r="Y88" i="1"/>
  <c r="Y16" i="1"/>
  <c r="Y9" i="1"/>
  <c r="Y159" i="1"/>
  <c r="Y177" i="1"/>
  <c r="Y302" i="1"/>
  <c r="Y158" i="1"/>
  <c r="Z13" i="1"/>
  <c r="Z126" i="1"/>
  <c r="Z125" i="1"/>
  <c r="Z118" i="1"/>
  <c r="Z111" i="1"/>
  <c r="Z86" i="1"/>
  <c r="AA31" i="1"/>
  <c r="AA299" i="1"/>
  <c r="AA166" i="1"/>
  <c r="AA147" i="1"/>
  <c r="AA86" i="1"/>
  <c r="AB192" i="1"/>
  <c r="AB191" i="1"/>
  <c r="AB160" i="1"/>
  <c r="AB93" i="1"/>
  <c r="AB86" i="1"/>
  <c r="AC19" i="1"/>
  <c r="AC305" i="1"/>
  <c r="AC232" i="1"/>
  <c r="AC147" i="1"/>
  <c r="AC86" i="1"/>
  <c r="Y362" i="1"/>
  <c r="Y290" i="1"/>
  <c r="Y218" i="1"/>
  <c r="Y146" i="1"/>
  <c r="Y74" i="1"/>
  <c r="Z307" i="1"/>
  <c r="Z295" i="1"/>
  <c r="Z330" i="1"/>
  <c r="Z258" i="1"/>
  <c r="Z186" i="1"/>
  <c r="Z114" i="1"/>
  <c r="Z42" i="1"/>
  <c r="Z241" i="1"/>
  <c r="Z329" i="1"/>
  <c r="Z257" i="1"/>
  <c r="Z185" i="1"/>
  <c r="Z113" i="1"/>
  <c r="Z41" i="1"/>
  <c r="Z235" i="1"/>
  <c r="Z322" i="1"/>
  <c r="Z250" i="1"/>
  <c r="Z178" i="1"/>
  <c r="Z106" i="1"/>
  <c r="Z34" i="1"/>
  <c r="Z193" i="1"/>
  <c r="Z315" i="1"/>
  <c r="Z243" i="1"/>
  <c r="Z171" i="1"/>
  <c r="Z99" i="1"/>
  <c r="Z27" i="1"/>
  <c r="Z362" i="1"/>
  <c r="Z290" i="1"/>
  <c r="Z218" i="1"/>
  <c r="Z146" i="1"/>
  <c r="Z74" i="1"/>
  <c r="AA310" i="1"/>
  <c r="AA307" i="1"/>
  <c r="AA235" i="1"/>
  <c r="AA163" i="1"/>
  <c r="AA91" i="1"/>
  <c r="AA19" i="1"/>
  <c r="AA240" i="1"/>
  <c r="AA150" i="1"/>
  <c r="AA78" i="1"/>
  <c r="AA360" i="1"/>
  <c r="AA359" i="1"/>
  <c r="AA287" i="1"/>
  <c r="AA215" i="1"/>
  <c r="AA143" i="1"/>
  <c r="AA71" i="1"/>
  <c r="AA330" i="1"/>
  <c r="AA232" i="1"/>
  <c r="AA154" i="1"/>
  <c r="AA82" i="1"/>
  <c r="AA10" i="1"/>
  <c r="AA351" i="1"/>
  <c r="AA279" i="1"/>
  <c r="AA207" i="1"/>
  <c r="AA135" i="1"/>
  <c r="AA63" i="1"/>
  <c r="AA362" i="1"/>
  <c r="AA290" i="1"/>
  <c r="AA218" i="1"/>
  <c r="AA146" i="1"/>
  <c r="AA74" i="1"/>
  <c r="AB325" i="1"/>
  <c r="AB349" i="1"/>
  <c r="AB43" i="1"/>
  <c r="AB324" i="1"/>
  <c r="AB252" i="1"/>
  <c r="AB180" i="1"/>
  <c r="AB108" i="1"/>
  <c r="AB36" i="1"/>
  <c r="AB139" i="1"/>
  <c r="AB323" i="1"/>
  <c r="AB251" i="1"/>
  <c r="AB179" i="1"/>
  <c r="AB107" i="1"/>
  <c r="AB35" i="1"/>
  <c r="AB364" i="1"/>
  <c r="AB292" i="1"/>
  <c r="AB220" i="1"/>
  <c r="AB148" i="1"/>
  <c r="AB76" i="1"/>
  <c r="AB61" i="1"/>
  <c r="AB297" i="1"/>
  <c r="AB225" i="1"/>
  <c r="AB153" i="1"/>
  <c r="AB81" i="1"/>
  <c r="AB9" i="1"/>
  <c r="AB362" i="1"/>
  <c r="AB290" i="1"/>
  <c r="AB218" i="1"/>
  <c r="AB146" i="1"/>
  <c r="AB74" i="1"/>
  <c r="AC367" i="1"/>
  <c r="AC295" i="1"/>
  <c r="AC223" i="1"/>
  <c r="AC151" i="1"/>
  <c r="AC79" i="1"/>
  <c r="AC366" i="1"/>
  <c r="AC294" i="1"/>
  <c r="AC222" i="1"/>
  <c r="AC150" i="1"/>
  <c r="AC78" i="1"/>
  <c r="AC365" i="1"/>
  <c r="AC293" i="1"/>
  <c r="AC221" i="1"/>
  <c r="AC149" i="1"/>
  <c r="AC77" i="1"/>
  <c r="AC364" i="1"/>
  <c r="AC292" i="1"/>
  <c r="AC220" i="1"/>
  <c r="AC148" i="1"/>
  <c r="AC76" i="1"/>
  <c r="AC363" i="1"/>
  <c r="AC291" i="1"/>
  <c r="AC207" i="1"/>
  <c r="AC135" i="1"/>
  <c r="AC63" i="1"/>
  <c r="AC362" i="1"/>
  <c r="AC290" i="1"/>
  <c r="AC218" i="1"/>
  <c r="AC146" i="1"/>
  <c r="AC74" i="1"/>
  <c r="Y212" i="1"/>
  <c r="Y140" i="1"/>
  <c r="Y68" i="1"/>
  <c r="Z211" i="1"/>
  <c r="Z247" i="1"/>
  <c r="Z324" i="1"/>
  <c r="Z252" i="1"/>
  <c r="Z180" i="1"/>
  <c r="Z108" i="1"/>
  <c r="Z36" i="1"/>
  <c r="Z169" i="1"/>
  <c r="Z323" i="1"/>
  <c r="Z251" i="1"/>
  <c r="Z179" i="1"/>
  <c r="Z107" i="1"/>
  <c r="Z35" i="1"/>
  <c r="Z199" i="1"/>
  <c r="Z316" i="1"/>
  <c r="Z244" i="1"/>
  <c r="Z172" i="1"/>
  <c r="Z100" i="1"/>
  <c r="Z28" i="1"/>
  <c r="Z139" i="1"/>
  <c r="Z309" i="1"/>
  <c r="Z237" i="1"/>
  <c r="Z165" i="1"/>
  <c r="Z93" i="1"/>
  <c r="Z21" i="1"/>
  <c r="Z356" i="1"/>
  <c r="Z284" i="1"/>
  <c r="Z212" i="1"/>
  <c r="Z140" i="1"/>
  <c r="Z68" i="1"/>
  <c r="AA286" i="1"/>
  <c r="AA301" i="1"/>
  <c r="AA229" i="1"/>
  <c r="AA157" i="1"/>
  <c r="AA85" i="1"/>
  <c r="AA13" i="1"/>
  <c r="AA234" i="1"/>
  <c r="AA144" i="1"/>
  <c r="AA72" i="1"/>
  <c r="AA342" i="1"/>
  <c r="AA353" i="1"/>
  <c r="AA281" i="1"/>
  <c r="AA209" i="1"/>
  <c r="AA137" i="1"/>
  <c r="AA65" i="1"/>
  <c r="AA300" i="1"/>
  <c r="AA226" i="1"/>
  <c r="AA148" i="1"/>
  <c r="AA76" i="1"/>
  <c r="AA358" i="1"/>
  <c r="AA345" i="1"/>
  <c r="AA273" i="1"/>
  <c r="AA201" i="1"/>
  <c r="AA129" i="1"/>
  <c r="AA57" i="1"/>
  <c r="AA356" i="1"/>
  <c r="AA284" i="1"/>
  <c r="AA212" i="1"/>
  <c r="AA140" i="1"/>
  <c r="AA68" i="1"/>
  <c r="AB319" i="1"/>
  <c r="AB253" i="1"/>
  <c r="AB277" i="1"/>
  <c r="AB318" i="1"/>
  <c r="AB246" i="1"/>
  <c r="AB174" i="1"/>
  <c r="AB102" i="1"/>
  <c r="AB30" i="1"/>
  <c r="AB115" i="1"/>
  <c r="AB317" i="1"/>
  <c r="AB245" i="1"/>
  <c r="AB173" i="1"/>
  <c r="AB101" i="1"/>
  <c r="AB29" i="1"/>
  <c r="AB358" i="1"/>
  <c r="AB286" i="1"/>
  <c r="AB214" i="1"/>
  <c r="AB142" i="1"/>
  <c r="AB70" i="1"/>
  <c r="AB363" i="1"/>
  <c r="AB291" i="1"/>
  <c r="AB219" i="1"/>
  <c r="AB147" i="1"/>
  <c r="AB75" i="1"/>
  <c r="AB205" i="1"/>
  <c r="AB356" i="1"/>
  <c r="AB284" i="1"/>
  <c r="AB212" i="1"/>
  <c r="AB140" i="1"/>
  <c r="AB68" i="1"/>
  <c r="AC361" i="1"/>
  <c r="AC289" i="1"/>
  <c r="AC217" i="1"/>
  <c r="AC145" i="1"/>
  <c r="AC73" i="1"/>
  <c r="AC360" i="1"/>
  <c r="AC288" i="1"/>
  <c r="AC216" i="1"/>
  <c r="AC144" i="1"/>
  <c r="AC72" i="1"/>
  <c r="AC359" i="1"/>
  <c r="AC287" i="1"/>
  <c r="AC215" i="1"/>
  <c r="AC143" i="1"/>
  <c r="AC71" i="1"/>
  <c r="AC358" i="1"/>
  <c r="AC286" i="1"/>
  <c r="AC214" i="1"/>
  <c r="AC142" i="1"/>
  <c r="AC70" i="1"/>
  <c r="AC357" i="1"/>
  <c r="AC285" i="1"/>
  <c r="AC201" i="1"/>
  <c r="AC129" i="1"/>
  <c r="AC57" i="1"/>
  <c r="AC356" i="1"/>
  <c r="AC284" i="1"/>
  <c r="AC212" i="1"/>
  <c r="AC140" i="1"/>
  <c r="AC68" i="1"/>
  <c r="Y69" i="1"/>
  <c r="Y165" i="1"/>
  <c r="Y350" i="1"/>
  <c r="Y278" i="1"/>
  <c r="Y206" i="1"/>
  <c r="Y134" i="1"/>
  <c r="Y62" i="1"/>
  <c r="Z163" i="1"/>
  <c r="Z223" i="1"/>
  <c r="Z318" i="1"/>
  <c r="Z246" i="1"/>
  <c r="Z174" i="1"/>
  <c r="Z102" i="1"/>
  <c r="Z30" i="1"/>
  <c r="Z121" i="1"/>
  <c r="Z317" i="1"/>
  <c r="Z245" i="1"/>
  <c r="Z173" i="1"/>
  <c r="Z101" i="1"/>
  <c r="Z29" i="1"/>
  <c r="Z145" i="1"/>
  <c r="Z310" i="1"/>
  <c r="Z238" i="1"/>
  <c r="Z166" i="1"/>
  <c r="Z94" i="1"/>
  <c r="Z22" i="1"/>
  <c r="Z97" i="1"/>
  <c r="Z303" i="1"/>
  <c r="Z231" i="1"/>
  <c r="Z159" i="1"/>
  <c r="Z87" i="1"/>
  <c r="Z15" i="1"/>
  <c r="Z350" i="1"/>
  <c r="Z278" i="1"/>
  <c r="Z206" i="1"/>
  <c r="Z134" i="1"/>
  <c r="Z62" i="1"/>
  <c r="AA367" i="1"/>
  <c r="AA295" i="1"/>
  <c r="AA223" i="1"/>
  <c r="AA151" i="1"/>
  <c r="AA79" i="1"/>
  <c r="AA280" i="1"/>
  <c r="AA228" i="1"/>
  <c r="AA138" i="1"/>
  <c r="AA66" i="1"/>
  <c r="AA312" i="1"/>
  <c r="AA347" i="1"/>
  <c r="AA275" i="1"/>
  <c r="AA203" i="1"/>
  <c r="AA131" i="1"/>
  <c r="AA59" i="1"/>
  <c r="AA204" i="1"/>
  <c r="AA220" i="1"/>
  <c r="AA142" i="1"/>
  <c r="AA70" i="1"/>
  <c r="AA352" i="1"/>
  <c r="AA339" i="1"/>
  <c r="AA267" i="1"/>
  <c r="AA195" i="1"/>
  <c r="AA123" i="1"/>
  <c r="AA51" i="1"/>
  <c r="AA350" i="1"/>
  <c r="AA278" i="1"/>
  <c r="AA206" i="1"/>
  <c r="AA134" i="1"/>
  <c r="AA62" i="1"/>
  <c r="AB313" i="1"/>
  <c r="AB343" i="1"/>
  <c r="AB235" i="1"/>
  <c r="AB312" i="1"/>
  <c r="AB240" i="1"/>
  <c r="AB168" i="1"/>
  <c r="AB96" i="1"/>
  <c r="AB24" i="1"/>
  <c r="AB103" i="1"/>
  <c r="AB311" i="1"/>
  <c r="AB239" i="1"/>
  <c r="AB167" i="1"/>
  <c r="AB95" i="1"/>
  <c r="AB23" i="1"/>
  <c r="AB352" i="1"/>
  <c r="AB280" i="1"/>
  <c r="AB208" i="1"/>
  <c r="AB136" i="1"/>
  <c r="AB64" i="1"/>
  <c r="AB357" i="1"/>
  <c r="AB285" i="1"/>
  <c r="AB213" i="1"/>
  <c r="AB141" i="1"/>
  <c r="AB69" i="1"/>
  <c r="AB163" i="1"/>
  <c r="AB350" i="1"/>
  <c r="AB278" i="1"/>
  <c r="AB206" i="1"/>
  <c r="AB134" i="1"/>
  <c r="AB62" i="1"/>
  <c r="AC355" i="1"/>
  <c r="AC283" i="1"/>
  <c r="AC211" i="1"/>
  <c r="AC139" i="1"/>
  <c r="AC67" i="1"/>
  <c r="AC354" i="1"/>
  <c r="AC282" i="1"/>
  <c r="AC210" i="1"/>
  <c r="AC138" i="1"/>
  <c r="AC66" i="1"/>
  <c r="AC353" i="1"/>
  <c r="AC281" i="1"/>
  <c r="AC209" i="1"/>
  <c r="AC137" i="1"/>
  <c r="AC65" i="1"/>
  <c r="AC352" i="1"/>
  <c r="AC280" i="1"/>
  <c r="AC208" i="1"/>
  <c r="AC136" i="1"/>
  <c r="AC64" i="1"/>
  <c r="AC351" i="1"/>
  <c r="AC267" i="1"/>
  <c r="AC195" i="1"/>
  <c r="AC123" i="1"/>
  <c r="AC51" i="1"/>
  <c r="AC350" i="1"/>
  <c r="AC278" i="1"/>
  <c r="AC206" i="1"/>
  <c r="AC134" i="1"/>
  <c r="AC62" i="1"/>
  <c r="AC56" i="1"/>
  <c r="Y15" i="1"/>
  <c r="Y123" i="1"/>
  <c r="Y338" i="1"/>
  <c r="Y266" i="1"/>
  <c r="Y194" i="1"/>
  <c r="Y122" i="1"/>
  <c r="Y50" i="1"/>
  <c r="Z61" i="1"/>
  <c r="Z127" i="1"/>
  <c r="Z306" i="1"/>
  <c r="Z234" i="1"/>
  <c r="Z162" i="1"/>
  <c r="Z90" i="1"/>
  <c r="Z18" i="1"/>
  <c r="Z79" i="1"/>
  <c r="Z305" i="1"/>
  <c r="Z233" i="1"/>
  <c r="Z161" i="1"/>
  <c r="Z89" i="1"/>
  <c r="Z17" i="1"/>
  <c r="Z73" i="1"/>
  <c r="Z298" i="1"/>
  <c r="Z226" i="1"/>
  <c r="Z154" i="1"/>
  <c r="Z82" i="1"/>
  <c r="Z10" i="1"/>
  <c r="Z363" i="1"/>
  <c r="Z291" i="1"/>
  <c r="Z219" i="1"/>
  <c r="Z147" i="1"/>
  <c r="Z75" i="1"/>
  <c r="Z259" i="1"/>
  <c r="Z338" i="1"/>
  <c r="Z266" i="1"/>
  <c r="Z194" i="1"/>
  <c r="Z122" i="1"/>
  <c r="Z50" i="1"/>
  <c r="AA355" i="1"/>
  <c r="AA283" i="1"/>
  <c r="AA211" i="1"/>
  <c r="AA139" i="1"/>
  <c r="AA67" i="1"/>
  <c r="AA306" i="1"/>
  <c r="AA216" i="1"/>
  <c r="AA126" i="1"/>
  <c r="AA54" i="1"/>
  <c r="AA354" i="1"/>
  <c r="AA335" i="1"/>
  <c r="AA263" i="1"/>
  <c r="AA191" i="1"/>
  <c r="AA119" i="1"/>
  <c r="AA47" i="1"/>
  <c r="AA334" i="1"/>
  <c r="AA208" i="1"/>
  <c r="AA130" i="1"/>
  <c r="AA58" i="1"/>
  <c r="AA328" i="1"/>
  <c r="AA327" i="1"/>
  <c r="AA255" i="1"/>
  <c r="AA183" i="1"/>
  <c r="AA111" i="1"/>
  <c r="AA39" i="1"/>
  <c r="AA338" i="1"/>
  <c r="AA266" i="1"/>
  <c r="AA194" i="1"/>
  <c r="AA122" i="1"/>
  <c r="AA50" i="1"/>
  <c r="AB307" i="1"/>
  <c r="AB337" i="1"/>
  <c r="AB19" i="1"/>
  <c r="AB300" i="1"/>
  <c r="AB228" i="1"/>
  <c r="AB156" i="1"/>
  <c r="AB84" i="1"/>
  <c r="AB12" i="1"/>
  <c r="AB31" i="1"/>
  <c r="AB299" i="1"/>
  <c r="AB227" i="1"/>
  <c r="AB155" i="1"/>
  <c r="AB83" i="1"/>
  <c r="AB11" i="1"/>
  <c r="AB340" i="1"/>
  <c r="AB268" i="1"/>
  <c r="AB196" i="1"/>
  <c r="AB124" i="1"/>
  <c r="AB52" i="1"/>
  <c r="AB345" i="1"/>
  <c r="AB273" i="1"/>
  <c r="AB201" i="1"/>
  <c r="AB129" i="1"/>
  <c r="AB57" i="1"/>
  <c r="AB241" i="1"/>
  <c r="AB338" i="1"/>
  <c r="AB266" i="1"/>
  <c r="AB194" i="1"/>
  <c r="AB122" i="1"/>
  <c r="AB50" i="1"/>
  <c r="AC343" i="1"/>
  <c r="AC271" i="1"/>
  <c r="AC199" i="1"/>
  <c r="AC127" i="1"/>
  <c r="AC55" i="1"/>
  <c r="AC342" i="1"/>
  <c r="AC270" i="1"/>
  <c r="AC198" i="1"/>
  <c r="AC126" i="1"/>
  <c r="AC54" i="1"/>
  <c r="AC341" i="1"/>
  <c r="AC269" i="1"/>
  <c r="AC197" i="1"/>
  <c r="AC125" i="1"/>
  <c r="AC53" i="1"/>
  <c r="AC340" i="1"/>
  <c r="AC268" i="1"/>
  <c r="AC196" i="1"/>
  <c r="AC124" i="1"/>
  <c r="AC52" i="1"/>
  <c r="AC339" i="1"/>
  <c r="AC255" i="1"/>
  <c r="AC183" i="1"/>
  <c r="AC111" i="1"/>
  <c r="AC39" i="1"/>
  <c r="AC338" i="1"/>
  <c r="AC266" i="1"/>
  <c r="AC194" i="1"/>
  <c r="AC122" i="1"/>
  <c r="AC50" i="1"/>
  <c r="Y357" i="1"/>
  <c r="Y105" i="1"/>
  <c r="Y332" i="1"/>
  <c r="Y260" i="1"/>
  <c r="Y188" i="1"/>
  <c r="Y116" i="1"/>
  <c r="Y44" i="1"/>
  <c r="Z349" i="1"/>
  <c r="Z19" i="1"/>
  <c r="Z300" i="1"/>
  <c r="Z228" i="1"/>
  <c r="Z156" i="1"/>
  <c r="Z84" i="1"/>
  <c r="Z12" i="1"/>
  <c r="Z31" i="1"/>
  <c r="Z299" i="1"/>
  <c r="Z227" i="1"/>
  <c r="Z155" i="1"/>
  <c r="Z83" i="1"/>
  <c r="Z11" i="1"/>
  <c r="Z364" i="1"/>
  <c r="Z292" i="1"/>
  <c r="Z220" i="1"/>
  <c r="Z148" i="1"/>
  <c r="Z76" i="1"/>
  <c r="Z325" i="1"/>
  <c r="Z357" i="1"/>
  <c r="Z285" i="1"/>
  <c r="Z213" i="1"/>
  <c r="Z141" i="1"/>
  <c r="Z69" i="1"/>
  <c r="Z43" i="1"/>
  <c r="Z332" i="1"/>
  <c r="Z260" i="1"/>
  <c r="Z188" i="1"/>
  <c r="Z116" i="1"/>
  <c r="Z44" i="1"/>
  <c r="AA349" i="1"/>
  <c r="AA277" i="1"/>
  <c r="AA205" i="1"/>
  <c r="AA133" i="1"/>
  <c r="AA61" i="1"/>
  <c r="AA282" i="1"/>
  <c r="AA210" i="1"/>
  <c r="AA120" i="1"/>
  <c r="AA48" i="1"/>
  <c r="AA336" i="1"/>
  <c r="AA329" i="1"/>
  <c r="AA257" i="1"/>
  <c r="AA185" i="1"/>
  <c r="AA113" i="1"/>
  <c r="AA41" i="1"/>
  <c r="AA304" i="1"/>
  <c r="AA202" i="1"/>
  <c r="AA124" i="1"/>
  <c r="AA52" i="1"/>
  <c r="AA322" i="1"/>
  <c r="AA321" i="1"/>
  <c r="AA249" i="1"/>
  <c r="AA177" i="1"/>
  <c r="AA105" i="1"/>
  <c r="AA33" i="1"/>
  <c r="AA332" i="1"/>
  <c r="AA260" i="1"/>
  <c r="AA188" i="1"/>
  <c r="AA116" i="1"/>
  <c r="AA44" i="1"/>
  <c r="AB301" i="1"/>
  <c r="AB55" i="1"/>
  <c r="AB366" i="1"/>
  <c r="AB294" i="1"/>
  <c r="AB222" i="1"/>
  <c r="AB150" i="1"/>
  <c r="AB78" i="1"/>
  <c r="AB259" i="1"/>
  <c r="AB365" i="1"/>
  <c r="AB293" i="1"/>
  <c r="AB221" i="1"/>
  <c r="AB149" i="1"/>
  <c r="AB77" i="1"/>
  <c r="AB271" i="1"/>
  <c r="AB334" i="1"/>
  <c r="AB262" i="1"/>
  <c r="AB190" i="1"/>
  <c r="AB118" i="1"/>
  <c r="AB46" i="1"/>
  <c r="AB339" i="1"/>
  <c r="AB267" i="1"/>
  <c r="AB195" i="1"/>
  <c r="AB123" i="1"/>
  <c r="AB51" i="1"/>
  <c r="AB199" i="1"/>
  <c r="AB332" i="1"/>
  <c r="AB260" i="1"/>
  <c r="AB188" i="1"/>
  <c r="AB116" i="1"/>
  <c r="AB44" i="1"/>
  <c r="AC337" i="1"/>
  <c r="AC265" i="1"/>
  <c r="AC193" i="1"/>
  <c r="AC121" i="1"/>
  <c r="AC49" i="1"/>
  <c r="AC336" i="1"/>
  <c r="AC264" i="1"/>
  <c r="AC192" i="1"/>
  <c r="AC120" i="1"/>
  <c r="AC48" i="1"/>
  <c r="AC335" i="1"/>
  <c r="AC263" i="1"/>
  <c r="AC191" i="1"/>
  <c r="AC119" i="1"/>
  <c r="AC47" i="1"/>
  <c r="AC334" i="1"/>
  <c r="AC262" i="1"/>
  <c r="AC190" i="1"/>
  <c r="AC118" i="1"/>
  <c r="AC46" i="1"/>
  <c r="AC333" i="1"/>
  <c r="AC249" i="1"/>
  <c r="AC177" i="1"/>
  <c r="AC105" i="1"/>
  <c r="AC33" i="1"/>
  <c r="AC332" i="1"/>
  <c r="AC260" i="1"/>
  <c r="AC188" i="1"/>
  <c r="AC116" i="1"/>
  <c r="AC44" i="1"/>
  <c r="Z289" i="1"/>
  <c r="Z366" i="1"/>
  <c r="Z294" i="1"/>
  <c r="Z222" i="1"/>
  <c r="Z150" i="1"/>
  <c r="Z78" i="1"/>
  <c r="Z319" i="1"/>
  <c r="Z365" i="1"/>
  <c r="Z293" i="1"/>
  <c r="Z221" i="1"/>
  <c r="Z149" i="1"/>
  <c r="Z77" i="1"/>
  <c r="Z337" i="1"/>
  <c r="Z358" i="1"/>
  <c r="Z286" i="1"/>
  <c r="Z214" i="1"/>
  <c r="Z142" i="1"/>
  <c r="Z70" i="1"/>
  <c r="Z271" i="1"/>
  <c r="Z351" i="1"/>
  <c r="Z279" i="1"/>
  <c r="Z207" i="1"/>
  <c r="Z135" i="1"/>
  <c r="Z63" i="1"/>
  <c r="Z355" i="1"/>
  <c r="Z326" i="1"/>
  <c r="Z254" i="1"/>
  <c r="Z182" i="1"/>
  <c r="Z110" i="1"/>
  <c r="Z38" i="1"/>
  <c r="AA343" i="1"/>
  <c r="AA271" i="1"/>
  <c r="AA199" i="1"/>
  <c r="AA127" i="1"/>
  <c r="AA55" i="1"/>
  <c r="AA276" i="1"/>
  <c r="AA186" i="1"/>
  <c r="AA114" i="1"/>
  <c r="AA42" i="1"/>
  <c r="AA324" i="1"/>
  <c r="AA323" i="1"/>
  <c r="AA251" i="1"/>
  <c r="AA179" i="1"/>
  <c r="AA107" i="1"/>
  <c r="AA35" i="1"/>
  <c r="AA274" i="1"/>
  <c r="AA196" i="1"/>
  <c r="AA118" i="1"/>
  <c r="AA46" i="1"/>
  <c r="AA316" i="1"/>
  <c r="AA315" i="1"/>
  <c r="AA243" i="1"/>
  <c r="AA171" i="1"/>
  <c r="AA99" i="1"/>
  <c r="AA27" i="1"/>
  <c r="AA326" i="1"/>
  <c r="AA254" i="1"/>
  <c r="AA182" i="1"/>
  <c r="AA110" i="1"/>
  <c r="AA38" i="1"/>
  <c r="AB367" i="1"/>
  <c r="AB265" i="1"/>
  <c r="AB360" i="1"/>
  <c r="AB288" i="1"/>
  <c r="AB216" i="1"/>
  <c r="AB144" i="1"/>
  <c r="AB72" i="1"/>
  <c r="AB211" i="1"/>
  <c r="AB359" i="1"/>
  <c r="AB287" i="1"/>
  <c r="AB215" i="1"/>
  <c r="AB143" i="1"/>
  <c r="AB71" i="1"/>
  <c r="AB229" i="1"/>
  <c r="AB328" i="1"/>
  <c r="AB256" i="1"/>
  <c r="AB184" i="1"/>
  <c r="AB112" i="1"/>
  <c r="AB40" i="1"/>
  <c r="AB333" i="1"/>
  <c r="AB261" i="1"/>
  <c r="AB189" i="1"/>
  <c r="AB117" i="1"/>
  <c r="AB45" i="1"/>
  <c r="AB175" i="1"/>
  <c r="AB326" i="1"/>
  <c r="AB254" i="1"/>
  <c r="AB182" i="1"/>
  <c r="AB110" i="1"/>
  <c r="AB38" i="1"/>
  <c r="AC331" i="1"/>
  <c r="AC259" i="1"/>
  <c r="AC187" i="1"/>
  <c r="AC115" i="1"/>
  <c r="AC43" i="1"/>
  <c r="AC330" i="1"/>
  <c r="AC258" i="1"/>
  <c r="AC186" i="1"/>
  <c r="AC114" i="1"/>
  <c r="AC42" i="1"/>
  <c r="AC329" i="1"/>
  <c r="AC257" i="1"/>
  <c r="AC185" i="1"/>
  <c r="AC113" i="1"/>
  <c r="AC41" i="1"/>
  <c r="AC328" i="1"/>
  <c r="AC256" i="1"/>
  <c r="AC184" i="1"/>
  <c r="AC112" i="1"/>
  <c r="AC40" i="1"/>
  <c r="AC327" i="1"/>
  <c r="AC243" i="1"/>
  <c r="AC171" i="1"/>
  <c r="AC99" i="1"/>
  <c r="AC27" i="1"/>
  <c r="AC326" i="1"/>
  <c r="AC254" i="1"/>
  <c r="AC182" i="1"/>
  <c r="AC110" i="1"/>
  <c r="AC38" i="1"/>
  <c r="Y32" i="1"/>
  <c r="Z181" i="1"/>
  <c r="Z360" i="1"/>
  <c r="Z288" i="1"/>
  <c r="Z216" i="1"/>
  <c r="Z144" i="1"/>
  <c r="Z72" i="1"/>
  <c r="Z217" i="1"/>
  <c r="Z359" i="1"/>
  <c r="Z287" i="1"/>
  <c r="Z215" i="1"/>
  <c r="Z143" i="1"/>
  <c r="Z71" i="1"/>
  <c r="Z265" i="1"/>
  <c r="Z352" i="1"/>
  <c r="Z280" i="1"/>
  <c r="Z208" i="1"/>
  <c r="Z136" i="1"/>
  <c r="Z64" i="1"/>
  <c r="Z229" i="1"/>
  <c r="Z345" i="1"/>
  <c r="Z273" i="1"/>
  <c r="Z201" i="1"/>
  <c r="Z129" i="1"/>
  <c r="Z57" i="1"/>
  <c r="Z301" i="1"/>
  <c r="Z320" i="1"/>
  <c r="Z248" i="1"/>
  <c r="Z176" i="1"/>
  <c r="Z104" i="1"/>
  <c r="Z32" i="1"/>
  <c r="AA337" i="1"/>
  <c r="AA265" i="1"/>
  <c r="AA193" i="1"/>
  <c r="AA121" i="1"/>
  <c r="AA49" i="1"/>
  <c r="AA270" i="1"/>
  <c r="AA180" i="1"/>
  <c r="AA108" i="1"/>
  <c r="AA36" i="1"/>
  <c r="AA318" i="1"/>
  <c r="AA317" i="1"/>
  <c r="AA245" i="1"/>
  <c r="AA173" i="1"/>
  <c r="AA101" i="1"/>
  <c r="AA29" i="1"/>
  <c r="AA268" i="1"/>
  <c r="AA190" i="1"/>
  <c r="AA112" i="1"/>
  <c r="AA40" i="1"/>
  <c r="AA298" i="1"/>
  <c r="AA309" i="1"/>
  <c r="AA237" i="1"/>
  <c r="AA165" i="1"/>
  <c r="AA93" i="1"/>
  <c r="AA21" i="1"/>
  <c r="AA320" i="1"/>
  <c r="AA248" i="1"/>
  <c r="AA176" i="1"/>
  <c r="AA104" i="1"/>
  <c r="AA32" i="1"/>
  <c r="AB295" i="1"/>
  <c r="AB223" i="1"/>
  <c r="AB354" i="1"/>
  <c r="AB282" i="1"/>
  <c r="AB210" i="1"/>
  <c r="AB138" i="1"/>
  <c r="AB66" i="1"/>
  <c r="AB157" i="1"/>
  <c r="AB353" i="1"/>
  <c r="AB281" i="1"/>
  <c r="AB209" i="1"/>
  <c r="AB137" i="1"/>
  <c r="AB65" i="1"/>
  <c r="AB193" i="1"/>
  <c r="AB322" i="1"/>
  <c r="AB250" i="1"/>
  <c r="AB178" i="1"/>
  <c r="AB106" i="1"/>
  <c r="AB34" i="1"/>
  <c r="AB327" i="1"/>
  <c r="AB255" i="1"/>
  <c r="AB183" i="1"/>
  <c r="AB111" i="1"/>
  <c r="AB39" i="1"/>
  <c r="AB133" i="1"/>
  <c r="AB320" i="1"/>
  <c r="AB248" i="1"/>
  <c r="AB176" i="1"/>
  <c r="AB104" i="1"/>
  <c r="AB32" i="1"/>
  <c r="AC325" i="1"/>
  <c r="AC253" i="1"/>
  <c r="AC181" i="1"/>
  <c r="AC109" i="1"/>
  <c r="AC37" i="1"/>
  <c r="AC324" i="1"/>
  <c r="AC252" i="1"/>
  <c r="AC180" i="1"/>
  <c r="AC108" i="1"/>
  <c r="AC36" i="1"/>
  <c r="AC323" i="1"/>
  <c r="AC251" i="1"/>
  <c r="AC179" i="1"/>
  <c r="AC107" i="1"/>
  <c r="AC35" i="1"/>
  <c r="AC322" i="1"/>
  <c r="AC250" i="1"/>
  <c r="AC178" i="1"/>
  <c r="AC106" i="1"/>
  <c r="AC34" i="1"/>
  <c r="AC321" i="1"/>
  <c r="AC237" i="1"/>
  <c r="AC165" i="1"/>
  <c r="AC93" i="1"/>
  <c r="AC21" i="1"/>
  <c r="AC320" i="1"/>
  <c r="AC248" i="1"/>
  <c r="AC176" i="1"/>
  <c r="AC104" i="1"/>
  <c r="AC32" i="1"/>
  <c r="Y303" i="1"/>
  <c r="Y57" i="1"/>
  <c r="Y314" i="1"/>
  <c r="Y242" i="1"/>
  <c r="Y170" i="1"/>
  <c r="Y98" i="1"/>
  <c r="Y26" i="1"/>
  <c r="Z133" i="1"/>
  <c r="Z354" i="1"/>
  <c r="Z282" i="1"/>
  <c r="Z210" i="1"/>
  <c r="Z138" i="1"/>
  <c r="Z66" i="1"/>
  <c r="Z151" i="1"/>
  <c r="Z353" i="1"/>
  <c r="Z281" i="1"/>
  <c r="Z209" i="1"/>
  <c r="Z137" i="1"/>
  <c r="Z65" i="1"/>
  <c r="Z25" i="1"/>
  <c r="Z346" i="1"/>
  <c r="Z274" i="1"/>
  <c r="Z202" i="1"/>
  <c r="Z130" i="1"/>
  <c r="Z58" i="1"/>
  <c r="Z175" i="1"/>
  <c r="Z339" i="1"/>
  <c r="Z267" i="1"/>
  <c r="Z195" i="1"/>
  <c r="Z123" i="1"/>
  <c r="Z51" i="1"/>
  <c r="Z205" i="1"/>
  <c r="Z314" i="1"/>
  <c r="Z242" i="1"/>
  <c r="Z170" i="1"/>
  <c r="Z98" i="1"/>
  <c r="Z26" i="1"/>
  <c r="AA331" i="1"/>
  <c r="AA259" i="1"/>
  <c r="AA187" i="1"/>
  <c r="AA115" i="1"/>
  <c r="AA43" i="1"/>
  <c r="AA264" i="1"/>
  <c r="AA174" i="1"/>
  <c r="AA102" i="1"/>
  <c r="AA30" i="1"/>
  <c r="AA294" i="1"/>
  <c r="AA311" i="1"/>
  <c r="AA239" i="1"/>
  <c r="AA167" i="1"/>
  <c r="AA95" i="1"/>
  <c r="AA23" i="1"/>
  <c r="AA262" i="1"/>
  <c r="AA178" i="1"/>
  <c r="AA106" i="1"/>
  <c r="AA34" i="1"/>
  <c r="AA184" i="1"/>
  <c r="AA303" i="1"/>
  <c r="AA231" i="1"/>
  <c r="AA159" i="1"/>
  <c r="AA87" i="1"/>
  <c r="AA15" i="1"/>
  <c r="AA314" i="1"/>
  <c r="AA242" i="1"/>
  <c r="AA170" i="1"/>
  <c r="AA98" i="1"/>
  <c r="AA26" i="1"/>
  <c r="AB361" i="1"/>
  <c r="AB187" i="1"/>
  <c r="AB348" i="1"/>
  <c r="AB276" i="1"/>
  <c r="AB204" i="1"/>
  <c r="AB132" i="1"/>
  <c r="AB60" i="1"/>
  <c r="AB49" i="1"/>
  <c r="AB347" i="1"/>
  <c r="AB275" i="1"/>
  <c r="AB203" i="1"/>
  <c r="AB131" i="1"/>
  <c r="AB59" i="1"/>
  <c r="AB151" i="1"/>
  <c r="AB316" i="1"/>
  <c r="AB244" i="1"/>
  <c r="AB172" i="1"/>
  <c r="AB100" i="1"/>
  <c r="AB28" i="1"/>
  <c r="AB321" i="1"/>
  <c r="AB249" i="1"/>
  <c r="AB177" i="1"/>
  <c r="AB105" i="1"/>
  <c r="AB33" i="1"/>
  <c r="AB109" i="1"/>
  <c r="AB314" i="1"/>
  <c r="AB242" i="1"/>
  <c r="AB170" i="1"/>
  <c r="AB98" i="1"/>
  <c r="AB26" i="1"/>
  <c r="AC319" i="1"/>
  <c r="AC247" i="1"/>
  <c r="AC175" i="1"/>
  <c r="AC103" i="1"/>
  <c r="AC31" i="1"/>
  <c r="AC318" i="1"/>
  <c r="AC246" i="1"/>
  <c r="AC174" i="1"/>
  <c r="AC102" i="1"/>
  <c r="AC30" i="1"/>
  <c r="AC317" i="1"/>
  <c r="AC245" i="1"/>
  <c r="AC173" i="1"/>
  <c r="AC101" i="1"/>
  <c r="AC29" i="1"/>
  <c r="AC316" i="1"/>
  <c r="AC244" i="1"/>
  <c r="AC172" i="1"/>
  <c r="AC100" i="1"/>
  <c r="AC28" i="1"/>
  <c r="AC315" i="1"/>
  <c r="AC231" i="1"/>
  <c r="AC159" i="1"/>
  <c r="AC87" i="1"/>
  <c r="AC15" i="1"/>
  <c r="AC314" i="1"/>
  <c r="AC242" i="1"/>
  <c r="AC170" i="1"/>
  <c r="AC98" i="1"/>
  <c r="AC26" i="1"/>
  <c r="Y164" i="1"/>
  <c r="Y92" i="1"/>
  <c r="Y20" i="1"/>
  <c r="Z91" i="1"/>
  <c r="Z348" i="1"/>
  <c r="Z276" i="1"/>
  <c r="Z204" i="1"/>
  <c r="Z132" i="1"/>
  <c r="Z60" i="1"/>
  <c r="Z37" i="1"/>
  <c r="Z347" i="1"/>
  <c r="Z275" i="1"/>
  <c r="Z203" i="1"/>
  <c r="Z131" i="1"/>
  <c r="Z59" i="1"/>
  <c r="Z343" i="1"/>
  <c r="Z340" i="1"/>
  <c r="Z268" i="1"/>
  <c r="Z196" i="1"/>
  <c r="Z124" i="1"/>
  <c r="Z52" i="1"/>
  <c r="Z49" i="1"/>
  <c r="Z333" i="1"/>
  <c r="Z261" i="1"/>
  <c r="Z189" i="1"/>
  <c r="Z117" i="1"/>
  <c r="Z45" i="1"/>
  <c r="Z157" i="1"/>
  <c r="Z308" i="1"/>
  <c r="Z236" i="1"/>
  <c r="Z164" i="1"/>
  <c r="Z92" i="1"/>
  <c r="Z20" i="1"/>
  <c r="AA325" i="1"/>
  <c r="AA253" i="1"/>
  <c r="AA181" i="1"/>
  <c r="AA109" i="1"/>
  <c r="AA37" i="1"/>
  <c r="AA258" i="1"/>
  <c r="AA168" i="1"/>
  <c r="AA96" i="1"/>
  <c r="AA24" i="1"/>
  <c r="AA288" i="1"/>
  <c r="AA305" i="1"/>
  <c r="AA233" i="1"/>
  <c r="AA161" i="1"/>
  <c r="AA89" i="1"/>
  <c r="AA17" i="1"/>
  <c r="AA256" i="1"/>
  <c r="AA172" i="1"/>
  <c r="AA100" i="1"/>
  <c r="AA28" i="1"/>
  <c r="AA250" i="1"/>
  <c r="AA297" i="1"/>
  <c r="AA225" i="1"/>
  <c r="AA153" i="1"/>
  <c r="AA81" i="1"/>
  <c r="AA9" i="1"/>
  <c r="AA308" i="1"/>
  <c r="AA236" i="1"/>
  <c r="AA164" i="1"/>
  <c r="AA92" i="1"/>
  <c r="AA20" i="1"/>
  <c r="AB289" i="1"/>
  <c r="AB145" i="1"/>
  <c r="AB342" i="1"/>
  <c r="AB270" i="1"/>
  <c r="AB198" i="1"/>
  <c r="AB126" i="1"/>
  <c r="AB54" i="1"/>
  <c r="AB247" i="1"/>
  <c r="AB341" i="1"/>
  <c r="AB269" i="1"/>
  <c r="AB197" i="1"/>
  <c r="AB125" i="1"/>
  <c r="AB53" i="1"/>
  <c r="AB127" i="1"/>
  <c r="AB310" i="1"/>
  <c r="AB238" i="1"/>
  <c r="AB166" i="1"/>
  <c r="AB94" i="1"/>
  <c r="AB22" i="1"/>
  <c r="AB315" i="1"/>
  <c r="AB243" i="1"/>
  <c r="AB171" i="1"/>
  <c r="AB99" i="1"/>
  <c r="AB27" i="1"/>
  <c r="AB97" i="1"/>
  <c r="AB308" i="1"/>
  <c r="AB236" i="1"/>
  <c r="AB164" i="1"/>
  <c r="AB92" i="1"/>
  <c r="AB20" i="1"/>
  <c r="AC313" i="1"/>
  <c r="AC241" i="1"/>
  <c r="AC169" i="1"/>
  <c r="AC97" i="1"/>
  <c r="AC25" i="1"/>
  <c r="AC312" i="1"/>
  <c r="AC240" i="1"/>
  <c r="AC168" i="1"/>
  <c r="AC96" i="1"/>
  <c r="AC24" i="1"/>
  <c r="AC311" i="1"/>
  <c r="AC239" i="1"/>
  <c r="AC167" i="1"/>
  <c r="AC95" i="1"/>
  <c r="AC23" i="1"/>
  <c r="AC310" i="1"/>
  <c r="AC238" i="1"/>
  <c r="AC166" i="1"/>
  <c r="AC94" i="1"/>
  <c r="AC22" i="1"/>
  <c r="AC309" i="1"/>
  <c r="AC225" i="1"/>
  <c r="AC153" i="1"/>
  <c r="AC81" i="1"/>
  <c r="AC9" i="1"/>
  <c r="AC308" i="1"/>
  <c r="AC236" i="1"/>
  <c r="AC164" i="1"/>
  <c r="AC92" i="1"/>
  <c r="AC20" i="1"/>
  <c r="AC14" i="1"/>
  <c r="Z120" i="1"/>
  <c r="Z48" i="1"/>
  <c r="Z277" i="1"/>
  <c r="Z335" i="1"/>
  <c r="Z263" i="1"/>
  <c r="Z191" i="1"/>
  <c r="Z119" i="1"/>
  <c r="Z47" i="1"/>
  <c r="Z253" i="1"/>
  <c r="Z328" i="1"/>
  <c r="Z256" i="1"/>
  <c r="Z184" i="1"/>
  <c r="Z112" i="1"/>
  <c r="Z40" i="1"/>
  <c r="Z283" i="1"/>
  <c r="Z321" i="1"/>
  <c r="Z249" i="1"/>
  <c r="Z177" i="1"/>
  <c r="Z105" i="1"/>
  <c r="Z33" i="1"/>
  <c r="Z67" i="1"/>
  <c r="Z296" i="1"/>
  <c r="Z224" i="1"/>
  <c r="Z152" i="1"/>
  <c r="Z80" i="1"/>
  <c r="Z8" i="1"/>
  <c r="AA313" i="1"/>
  <c r="AA241" i="1"/>
  <c r="AA169" i="1"/>
  <c r="AA97" i="1"/>
  <c r="AA25" i="1"/>
  <c r="AA246" i="1"/>
  <c r="AA156" i="1"/>
  <c r="AA84" i="1"/>
  <c r="AA12" i="1"/>
  <c r="AA365" i="1"/>
  <c r="AA293" i="1"/>
  <c r="AA221" i="1"/>
  <c r="AA149" i="1"/>
  <c r="AA77" i="1"/>
  <c r="AA348" i="1"/>
  <c r="AA238" i="1"/>
  <c r="AA160" i="1"/>
  <c r="AA88" i="1"/>
  <c r="AA16" i="1"/>
  <c r="AA357" i="1"/>
  <c r="AA285" i="1"/>
  <c r="AA213" i="1"/>
  <c r="AA141" i="1"/>
  <c r="AA69" i="1"/>
  <c r="AA292" i="1"/>
  <c r="AA296" i="1"/>
  <c r="AA224" i="1"/>
  <c r="AA152" i="1"/>
  <c r="AA80" i="1"/>
  <c r="AA8" i="1"/>
  <c r="AB283" i="1"/>
  <c r="AB91" i="1"/>
  <c r="AB330" i="1"/>
  <c r="AB258" i="1"/>
  <c r="AB186" i="1"/>
  <c r="AB114" i="1"/>
  <c r="AB42" i="1"/>
  <c r="AB181" i="1"/>
  <c r="AB329" i="1"/>
  <c r="AB257" i="1"/>
  <c r="AB185" i="1"/>
  <c r="AB113" i="1"/>
  <c r="AB41" i="1"/>
  <c r="AB37" i="1"/>
  <c r="AB298" i="1"/>
  <c r="AB226" i="1"/>
  <c r="AB154" i="1"/>
  <c r="AB82" i="1"/>
  <c r="AB10" i="1"/>
  <c r="AB303" i="1"/>
  <c r="AB231" i="1"/>
  <c r="AB159" i="1"/>
  <c r="AB87" i="1"/>
  <c r="AB15" i="1"/>
  <c r="AB25" i="1"/>
  <c r="AB296" i="1"/>
  <c r="AB224" i="1"/>
  <c r="AB152" i="1"/>
  <c r="AB80" i="1"/>
  <c r="AB8" i="1"/>
  <c r="AC301" i="1"/>
  <c r="AC229" i="1"/>
  <c r="AC157" i="1"/>
  <c r="AC85" i="1"/>
  <c r="AC13" i="1"/>
  <c r="AC300" i="1"/>
  <c r="AC228" i="1"/>
  <c r="AC156" i="1"/>
  <c r="AC84" i="1"/>
  <c r="AC12" i="1"/>
  <c r="AC299" i="1"/>
  <c r="AC227" i="1"/>
  <c r="AC155" i="1"/>
  <c r="AC83" i="1"/>
  <c r="AC11" i="1"/>
  <c r="AC298" i="1"/>
  <c r="AC226" i="1"/>
  <c r="AC154" i="1"/>
  <c r="AC82" i="1"/>
  <c r="AC10" i="1"/>
  <c r="AC297" i="1"/>
  <c r="AC213" i="1"/>
  <c r="AC141" i="1"/>
  <c r="AC69" i="1"/>
  <c r="AC279" i="1"/>
  <c r="AC296" i="1"/>
  <c r="AC224" i="1"/>
  <c r="AC152" i="1"/>
  <c r="AC80"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<sst xmlns="http://schemas.openxmlformats.org/spreadsheetml/2006/main" count="17572" uniqueCount="1043">
  <si>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</si>
  <si>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</si>
  <si>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</si>
  <si>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</si>
  <si>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</si>
  <si>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</si>
  <si>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</si>
  <si>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</si>
  <si>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</si>
  <si>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</si>
  <si>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</si>
  <si>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</si>
  <si>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</si>
  <si>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</si>
  <si>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</si>
  <si>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</si>
  <si>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</si>
  <si>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</si>
  <si>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</si>
  <si>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</si>
  <si>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</si>
  <si>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</si>
  <si>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</si>
  <si>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</si>
  <si>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</si>
  <si>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</si>
  <si>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</si>
  <si>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</si>
  <si>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</si>
  <si>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</si>
  <si>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</si>
  <si>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</si>
  <si>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</si>
  <si>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</si>
  <si>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</si>
  <si>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</si>
  <si>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</si>
  <si>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</si>
  <si>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</si>
  <si>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</si>
  <si>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</si>
  <si>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</si>
  <si>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</si>
  <si>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</si>
  <si>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</si>
  <si>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</si>
  <si>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</si>
  <si>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</si>
  <si>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</si>
  <si>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</si>
  <si>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</si>
  <si>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</si>
  <si>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</si>
  <si>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</si>
  <si>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</si>
  <si>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</si>
  <si>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</si>
  <si>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</si>
  <si>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</si>
  <si>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</si>
  <si>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</si>
  <si>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</si>
  <si>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</si>
  <si>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</si>
  <si>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</si>
  <si>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</si>
  <si>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</si>
  <si>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</si>
  <si>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</si>
  <si>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</si>
  <si>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</si>
  <si>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</si>
  <si>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</si>
  <si>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</si>
  <si>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</si>
  <si>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</si>
  <si>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</si>
  <si>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</si>
  <si>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</si>
  <si>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</si>
  <si>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</si>
  <si>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</si>
  <si>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</si>
  <si>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</si>
  <si>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</si>
  <si>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</si>
  <si>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</si>
  <si>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</si>
  <si>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</si>
  <si>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</si>
  <si>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</si>
  <si>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</si>
  <si>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</si>
  <si>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</si>
  <si>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</si>
  <si>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</si>
  <si>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</si>
  <si>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</si>
  <si>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</si>
  <si>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</si>
  <si>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</si>
  <si>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</si>
  <si>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</si>
  <si>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</si>
  <si>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</si>
  <si>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</si>
  <si>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</si>
  <si>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</si>
  <si>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</si>
  <si>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</si>
  <si>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</si>
  <si>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</si>
  <si>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</si>
  <si>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</si>
  <si>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</si>
  <si>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</si>
  <si>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</si>
  <si>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</si>
  <si>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</si>
  <si>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</si>
  <si>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</si>
  <si>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</si>
  <si>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</si>
  <si>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</si>
  <si>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</si>
  <si>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</si>
  <si>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</si>
  <si>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</si>
  <si>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</si>
  <si>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</si>
  <si>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</si>
  <si>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</si>
  <si>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</si>
  <si>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</si>
  <si>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</si>
  <si>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</si>
  <si>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</si>
  <si>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</si>
  <si>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</si>
  <si>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</si>
  <si>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</si>
  <si>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</si>
  <si>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</si>
  <si>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</si>
  <si>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</si>
  <si>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</si>
  <si>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</si>
  <si>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</si>
  <si>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</si>
  <si>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</si>
  <si>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</si>
  <si>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</si>
  <si>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</si>
  <si>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</si>
  <si>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</si>
  <si>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</si>
  <si>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</si>
  <si>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</si>
  <si>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</si>
  <si>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</si>
  <si>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</si>
  <si>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</si>
  <si>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</si>
  <si>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</si>
  <si>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</si>
  <si>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</si>
  <si>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</si>
  <si>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</si>
  <si>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</si>
  <si>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</si>
  <si>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</si>
  <si>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</si>
  <si>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</si>
  <si>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</si>
  <si>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</si>
  <si>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</si>
  <si>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</si>
  <si>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</si>
  <si>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</si>
  <si>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</si>
  <si>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</si>
  <si>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</si>
  <si>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</si>
  <si>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</si>
  <si>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</si>
  <si>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</si>
  <si>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</si>
  <si>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</si>
  <si>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</si>
  <si>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</si>
  <si>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</si>
  <si>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</si>
  <si>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</si>
  <si>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</si>
  <si>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</si>
  <si>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</si>
  <si>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</si>
  <si>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</si>
  <si>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</si>
  <si>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</si>
  <si>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</si>
  <si>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</si>
  <si>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</si>
  <si>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</si>
  <si>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</si>
  <si>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</si>
  <si>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</si>
  <si>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</si>
  <si>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</si>
  <si>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</si>
  <si>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</si>
  <si>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</si>
  <si>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</si>
  <si>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</si>
  <si>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</si>
  <si>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</si>
  <si>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</si>
  <si>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</si>
  <si>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</si>
  <si>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</si>
  <si>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</si>
  <si>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</si>
  <si>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</si>
  <si>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</si>
  <si>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SUBSECRETARIO (A)</t>
  </si>
  <si>
    <t>SUBSECRETARIA DE EGRESOS</t>
  </si>
  <si>
    <t>SUBDIRECTOR (A) "A"</t>
  </si>
  <si>
    <t>SUBDIRECCION DE CONTROL DE GESTION DOCUMENTAL</t>
  </si>
  <si>
    <t>ENLACE "B"</t>
  </si>
  <si>
    <t>ENLACE DE SEGUIMIENTO A LA GESTION DE SOLICITUDES DE PARTICULARES</t>
  </si>
  <si>
    <t>LIDER COORDINADOR (A) DE PROYECTOS "B"</t>
  </si>
  <si>
    <t>LIDER COORDINADOR (A) DE PROYECTOS DE SEGUIMIENTO A LA GESTION DE SOLICITUDES DE ENTES INTERNOS</t>
  </si>
  <si>
    <t>LIDER COORDINADOR (A) DE PROYECTOS DE SEGUIMIENTO A LA GESTION DE SOLICITUDES DE ENTES EXTERNOS</t>
  </si>
  <si>
    <t>DIRECTOR (A) "B"</t>
  </si>
  <si>
    <t>DIRECCION DE ASUNTOS LEGALES, LEGISLATIVOS Y CONSERVACION DOCUMENTAL</t>
  </si>
  <si>
    <t>SUBDIRECCION DE ATENCION A ASUNTOS LEGALES Y LEGISLATIVOS EN MATERIA PRESUPUESTAL</t>
  </si>
  <si>
    <t>LIDER COORDINADOR (A) DE PROYECTOS DE ATENCION A ASUNTOS LEGALES</t>
  </si>
  <si>
    <t>LIDER COORDINADOR (A) DE PROYECTOS DE SEGUIMIENTO DE ASUNTOS LEGISLATIVOS</t>
  </si>
  <si>
    <t>SUBDIRECCION DE SEGUIMIENTO A SOLICITUDES DE INFORMACION PUBLICA</t>
  </si>
  <si>
    <t>LIDER COORDINADOR (A) DE PROYECTOS DE INFORMACION PUBLICA</t>
  </si>
  <si>
    <t>LIDER COORDINADOR (A) DE PROYECTOS DE ARCHIVOS</t>
  </si>
  <si>
    <t>DIRECTOR (A) GENERAL "B"</t>
  </si>
  <si>
    <t>DIRECCION GENERAL DE ARMONIZACION CONTABLE Y RENDICION DE CUENTAS</t>
  </si>
  <si>
    <t>DIRECTOR (A) EJECUTIVO (A) "A"</t>
  </si>
  <si>
    <t>DIRECCION EJECUTIVA DE ATENCION Y SEGUIMIENTO DE AUDITORIAS</t>
  </si>
  <si>
    <t>SUBDIRECCION DE ANALISIS Y SEGUIMIENTO DE AUDITORIAS DE ORGANOS LOCALES</t>
  </si>
  <si>
    <t>JEFE (A) DE UNIDAD DEPARTAMENTAL "A"</t>
  </si>
  <si>
    <t>JEFATURA DE UNIDAD DEPARTAMENTAL DE ANALISIS E INTEGRACION DE INFORMACION DE AUDITORIAS LOCALES</t>
  </si>
  <si>
    <t>JEFATURA DE UNIDAD DEPARTAMENTAL DE SEGUIMIENTO E INFORMES ESTADISTICOS DE AUDITORIAS LOCALES</t>
  </si>
  <si>
    <t>SUBDIRECCION DE ANALISIS Y SEGUIMIENTO DE AUDITORIAS DE ORGANOS FEDERALES</t>
  </si>
  <si>
    <t>JEFATURA DE UNIDAD DEPARTAMENTAL DE SEGUIMIENTO E INFORMES ESTADISTICOS DE AUDITORIAS FEDERALES</t>
  </si>
  <si>
    <t>JEFATURA DE UNIDAD DEPARTAMENTAL DE ANALISIS E INTEGRACION DE INFORMACION DE AUDITORIAS FEDERALES</t>
  </si>
  <si>
    <t>DIRECCION EJECUTIVA DE ARMONIZACION CONTABLE</t>
  </si>
  <si>
    <t>SUBDIRECCION DE ANALISIS, SEGUIMIENTO Y CONTROL DE INFORMACION CONTABLE Y FINANCIERA "A"</t>
  </si>
  <si>
    <t>JEFATURA DE UNIDAD DEPARTAMENTAL DE SEGUIMIENTO Y CONTROL DE INFORMACION CONTABLE Y FINANCIERA "A"</t>
  </si>
  <si>
    <t>ENLACE DE ANALISIS DE INFORMACION CONTABLE Y FINANCIERA "A"</t>
  </si>
  <si>
    <t>JEFATURA DE UNIDAD DEPARTAMENTAL DE SEGUIMIENTO Y CONTROL DE INFORMACION CONTABLE Y FINANCIERA "B"</t>
  </si>
  <si>
    <t>ENLACE DE ANALISIS DE INFORMACION CONTABLE Y FINANCIERA "B"</t>
  </si>
  <si>
    <t>SUBDIRECCION DE ANALISIS, SEGUIMIENTO Y CONTROL DE INFORMACION CONTABLE Y FINANCIERA "B"</t>
  </si>
  <si>
    <t>JEFATURA DE UNIDAD DEPARTAMENTAL DE SEGUIMIENTO Y CONTROL DE INFORMACION CONTABLE Y FINANCIERA "C"</t>
  </si>
  <si>
    <t>ENLACE DE ANALISIS DE INFORMACION CONTABLE Y FINANCIERA "C"</t>
  </si>
  <si>
    <t>JEFATURA DE UNIDAD DEPARTAMENTAL DE SEGUIMIENTO Y CONTROL DE INFORMACION CONTABLE Y FINANCIERA "D"</t>
  </si>
  <si>
    <t>ENLACE DE ANALISIS DE INFORMACION CONTABLE Y FINANCIERA "D"</t>
  </si>
  <si>
    <t>SUBDIRECCION DE IMPLEMENTACION Y CONTROL DE LA ARMONIZACION CONTABLE</t>
  </si>
  <si>
    <t>JEFATURA DE UNIDAD DEPARTAMENTAL DE SEGUIMIENTO DE LA ARMONIZACION CONTABLE</t>
  </si>
  <si>
    <t>DIRECCION EJECUTIVA DE INTEGRACION DE INFORMES DE RENDICION DE CUENTAS</t>
  </si>
  <si>
    <t>SUBDIRECCION DE INTEGRACION DE INFORMES FINANCIEROS, PROGRAMATICO-PRESUPUESTALES Y CUENTA PUBLICA "A"</t>
  </si>
  <si>
    <t>JEFATURA DE UNIDAD DEPARTAMENTAL DE ANALISIS E INTEGRACION DE INFORMES "A"</t>
  </si>
  <si>
    <t>SUBDIRECCION DE INTEGRACION DE INFORMES FINANCIEROS, PROGRAMATICO-PRESUPUESTALES Y CUENTA PUBLICA "B"</t>
  </si>
  <si>
    <t>JEFATURA DE UNIDAD DEPARTAMENTAL DE ANALISIS E INTEGRACION DE INFORMES "B"</t>
  </si>
  <si>
    <t>DIRECCION GENERAL DE GASTO EFICIENTE "A"</t>
  </si>
  <si>
    <t>DIRECCION EJECUTIVA DE ANALISIS Y SEGUIMIENTO PRESUPUESTAL "A"</t>
  </si>
  <si>
    <t>SUBDIRECCION DE REVISION Y SEGUIMIENTO PRESUPUESTAL "A"</t>
  </si>
  <si>
    <t>JEFATURA DE UNIDAD DEPARTAMENTAL DE REGISTRO PRESUPUESTAL E INTEGRACION DE INFORMACION "A"</t>
  </si>
  <si>
    <t>JEFATURA DE UNIDAD DEPARTAMENTAL DE REGISTRO PRESUPUESTAL E INTEGRACION DE INFORMACION "B"</t>
  </si>
  <si>
    <t>SUBDIRECCION DE REVISION Y SEGUIMIENTO PRESUPUESTAL "B"</t>
  </si>
  <si>
    <t>JEFATURA DE UNIDAD DEPARTAMENTAL DE REGISTRO PRESUPUESTAL E INTEGRACION DE INFORMACION "C"</t>
  </si>
  <si>
    <t>JEFATURA DE UNIDAD DEPARTAMENTAL DE REGISTRO PRESUPUESTAL E INTEGRACION DE INFORMACION "D"</t>
  </si>
  <si>
    <t>SUBDIRECCION DE REVISION Y SEGUIMIENTO PRESUPUESTAL "C"</t>
  </si>
  <si>
    <t>JEFATURA DE UNIDAD DEPARTAMENTAL DE REGISTRO PRESUPUESTAL E INTEGRACION DE INFORMACION "E"</t>
  </si>
  <si>
    <t>JEFATURA DE UNIDAD DEPARTAMENTAL DE REGISTRO PRESUPUESTAL E INTEGRACION DE INFORMACION "F"</t>
  </si>
  <si>
    <t>DIRECCION EJECUTIVA DE ANALISIS Y SEGUIMIENTO PRESUPUESTAL "B"</t>
  </si>
  <si>
    <t>SUBDIRECCION DE REVISION Y SEGUIMIENTO PRESUPUESTAL "D"</t>
  </si>
  <si>
    <t>JEFATURA DE UNIDAD DEPARTAMENTAL DE REGISTRO PRESUPUESTAL E INTEGRACION DE INFORMACION "G"</t>
  </si>
  <si>
    <t>JEFATURA DE UNIDAD DEPARTAMENTAL DE REGISTRO PRESUPUESTAL E INTEGRACION DE INFORMACION "H"</t>
  </si>
  <si>
    <t>SUBDIRECCION DE REVISION Y SEGUIMIENTO PRESUPUESTAL "E"</t>
  </si>
  <si>
    <t>JEFATURA DE UNIDAD DEPARTAMENTAL DE REGISTRO PRESUPUESTAL E INTEGRACION DE INFORMACION "I"</t>
  </si>
  <si>
    <t>JEFATURA DE UNIDAD DEPARTAMENTAL DE REGISTRO PRESUPUESTAL E INTEGRACION DE INFORMACION "J"</t>
  </si>
  <si>
    <t>SUBDIRECCION DE REVISION Y SEGUIMIENTO PRESUPUESTAL "F"</t>
  </si>
  <si>
    <t>JEFATURA DE UNIDAD DEPARTAMENTAL DE REGISTRO PRESUPUESTAL E INTEGRACION DE INFORMACION "K"</t>
  </si>
  <si>
    <t>JEFATURA DE UNIDAD DEPARTAMENTAL DE REGISTRO PRESUPUESTAL E INTEGRACION DE INFORMACION "L"</t>
  </si>
  <si>
    <t>DIRECCION GENERAL DE GASTO EFICIENTE "B"</t>
  </si>
  <si>
    <t>DIRECCION EJECUTIVA DE ANALISIS Y SEGUIMIENTO PRESUPUESTAL "C"</t>
  </si>
  <si>
    <t>SUBDIRECCION DE REVISION Y SEGUIMIENTO PRESUPUESTAL "G"</t>
  </si>
  <si>
    <t>JEFATURA DE UNIDAD DEPARTAMENTAL DE REGISTRO PRESUPUESTAL E INTEGRACION DE INFORMACION "M"</t>
  </si>
  <si>
    <t>JEFATURA DE UNIDAD DEPARTAMENTAL DE REGISTRO PRESUPUESTAL E INTEGRACION DE INFORMACION "N"</t>
  </si>
  <si>
    <t>SUBDIRECCION DE REVISION Y SEGUIMIENTO PRESUPUESTAL "H"</t>
  </si>
  <si>
    <t>JEFATURA DE UNIDAD DEPARTAMENTAL DE REGISTRO PRESUPUESTAL E INTEGRACION DE INFORMACION "O"</t>
  </si>
  <si>
    <t>JEFATURA DE UNIDAD DEPARTAMENTAL DE REGISTRO PRESUPUESTAL E INTEGRACION DE INFORMACION "P"</t>
  </si>
  <si>
    <t>SUBDIRECCION DE REVISION Y SEGUIMIENTO PRESUPUESTAL "I"</t>
  </si>
  <si>
    <t>JEFATURA DE UNIDAD DEPARTAMENTAL DE REGISTRO PRESUPUESTAL E INTEGRACION DE INFORMACION "Q"</t>
  </si>
  <si>
    <t>JEFATURA DE UNIDAD DEPARTAMENTAL DE REGISTRO PRESUPUESTAL E INTEGRACION DE INFORMACION "R"</t>
  </si>
  <si>
    <t>DIRECCION EJECUTIVA DE ANALISIS Y SEGUIMIENTO PRESUPUESTAL "D"</t>
  </si>
  <si>
    <t>SUBDIRECCION DE REVISION Y SEGUIMIENTO PRESUPUESTAL "J"</t>
  </si>
  <si>
    <t>JEFATURA DE UNIDAD DEPARTAMENTAL DE REGISTRO PRESUPUESTAL E INTEGRACION DE INFORMACION "S"</t>
  </si>
  <si>
    <t>JEFATURA DE UNIDAD DEPARTAMENTAL DE REGISTRO PRESUPUESTAL E INTEGRACION DE INFORMACION "T"</t>
  </si>
  <si>
    <t>SUBDIRECCION DE REVISION Y SEGUIMIENTO PRESUPUESTAL "K"</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</si>
  <si>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</si>
  <si>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</si>
  <si>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</si>
  <si>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</si>
  <si>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JEFATURA DE UNIDAD DEPARTAMENTAL DE REGISTRO PRESUPUESTAL E INTEGRACION DE INFORMACION "Z"</t>
  </si>
  <si>
    <t>DIRECCION GENERAL DE PLANEACION PRESUPUESTARIA, CONTROL Y EVALUACION DEL GASTO</t>
  </si>
  <si>
    <t>SUBDIRECTOR (A) "B"</t>
  </si>
  <si>
    <t>SUBDIRECCION DE PREVISION Y CONTROL DEL GASTO</t>
  </si>
  <si>
    <t>JEFATURA DE UNIDAD DEPARTAMENTAL DE SEGUIMIENTO AL GASTO</t>
  </si>
  <si>
    <t>LIDER COORDINADOR (A) DE PROYECTOS DE INFORMES PRESUPUESTALES</t>
  </si>
  <si>
    <t>JEFATURA DE UNIDAD DEPARTAMENTAL DE AUTORIZACIONES ESPECIFICAS PRESUPUESTALES</t>
  </si>
  <si>
    <t>LIDER COORDINADOR (A) DE PROYECTOS DE FICHAS TECNICAS</t>
  </si>
  <si>
    <t>JEFATURA DE UNIDAD DEPARTAMENTAL DE OPTIMIZACION DE PROCESOS AUTOMATIZADOS</t>
  </si>
  <si>
    <t>LIDER COORDINADOR (A) DE PROYECTOS PARA LA EFICIENCIA DE PROCESOS</t>
  </si>
  <si>
    <t>JEFATURA DE UNIDAD DEPARTAMENTAL DE GESTION DEL ANTEPROYECTO DE PRESUPUESTO</t>
  </si>
  <si>
    <t>JEFATURA DE UNIDAD DEPARTAMENTAL DE VINCULACION PRESUPUESTAL</t>
  </si>
  <si>
    <t>SUBDIRECCION DE REQUERIMIENTOS PRESUPUESTALES</t>
  </si>
  <si>
    <t>JEFATURA DE UNIDAD DEPARTAMENTAL DE GESTIONES PRESUPUESTARIAS LIQUIDAS</t>
  </si>
  <si>
    <t>JEFATURA DE UNIDAD DEPARTAMENTAL DE ESTRUCTURAS PRESUPUESTALES</t>
  </si>
  <si>
    <t>DIRECCION EJECUTIVA DE IMPLEMENTACION DEL PRESUPUESTO BASADO EN RESULTADOS Y EVALUACION DEL DESEMPEÑO</t>
  </si>
  <si>
    <t>SUBDIRECCION DE METODOLOGIA</t>
  </si>
  <si>
    <t>JEFATURA DE UNIDAD DEPARTAMENTAL DE ANALISIS E INTEGRACION DE INFORMES PROGRAMATICOS "A"</t>
  </si>
  <si>
    <t>JEFATURA DE UNIDAD DEPARTAMENTAL DE ANALISIS E INTEGRACION DE INFORMES PROGRAMATICOS "B"</t>
  </si>
  <si>
    <t>JEFATURA DE UNIDAD DEPARTAMENTAL DE DISEÑO DE PROGRAMAS PRESUPUESTARIOS</t>
  </si>
  <si>
    <t>LIDER COORDINADOR (A) DE PROYECTOS DE METODOLOGIA DEL MARCO LOGICO</t>
  </si>
  <si>
    <t>LIDER COORDINADOR (A) DE PROYECTOS DE DISEÑO DE INDICADORES</t>
  </si>
  <si>
    <t>JEFATURA DE UNIDAD DEPARTAMENTAL DE SEGUIMIENTO Y EVALUACION</t>
  </si>
  <si>
    <t>LIDER COORDINADOR (A) DE PROYECTOS DE ASPECTOS SUSCEPTIBLES DE MEJORA</t>
  </si>
  <si>
    <t>LIDER COORDINADOR (A) DE PROYECTOS DE SEGUIMIENTO E INFORMES DE INDICADORES</t>
  </si>
  <si>
    <t>SUBDIRECCION NORMATIVA Y VINCULACION</t>
  </si>
  <si>
    <t>JEFATURA DE UNIDAD DEPARTAMENTAL DE NORMATIVA CON ENFOQUE A RESULTADOS</t>
  </si>
  <si>
    <t>LIDER COORDINADOR (A) DE PROYECTOS DE NORMATIVA DE PRESUPUESTO BASADO EN RESULTADOS</t>
  </si>
  <si>
    <t>JEFATURA DE UNIDAD DEPARTAMENTAL DE VINCULACION INTEGRAL</t>
  </si>
  <si>
    <t>LIDER COORDINADOR (A) DE PROYECTOS DE PROFESIONALIZACION</t>
  </si>
  <si>
    <t>JEFATURA DE UNIDAD DEPARTAMENTAL DE ESTRUCTURAS PROGRAMATICAS</t>
  </si>
  <si>
    <t>LIDER COORDINADOR (A) DE PROYECTOS DE ANALISIS DE INFORMACION PROGRAMATICA</t>
  </si>
  <si>
    <t>DIRECCION EJECUTIVA DE NORMATIVA PRESUPUESTARIA</t>
  </si>
  <si>
    <t>SUBDIRECCION ESTUDIOS NORMATIVOS</t>
  </si>
  <si>
    <t>JEFATURA DE UNIDAD DEPARTAMENTAL DE ESTUDIOS Y SISTEMATIZACION DE LA INFORMACION</t>
  </si>
  <si>
    <t>ENLACE DE GESTION DE OPINIONES</t>
  </si>
  <si>
    <t>JEFATURA DE UNIDAD DEPARTAMENTAL DE NORMATIVA PRESUPUESTARIA</t>
  </si>
  <si>
    <t>ENLACE DE SEGUIMIENTO DE NORMAS PRESUPUESTALES</t>
  </si>
  <si>
    <t>PROF. EN CARRERA INGENIERIA Y DISEÑO-PR "C"</t>
  </si>
  <si>
    <t>PROF. EN CARRERA INGENIERIA Y DISEÑO-PR "B"</t>
  </si>
  <si>
    <t>TECNICO (A) OPERADOR (A) -PR "A"</t>
  </si>
  <si>
    <t>MEDICO (A) GENERAL</t>
  </si>
  <si>
    <t>TERAPISTA</t>
  </si>
  <si>
    <t>ADMINISTRATIVO (A) ESPECIALIZADO (A) "L"</t>
  </si>
  <si>
    <t>PROFESIONAL EN INFORMATICA</t>
  </si>
  <si>
    <t>ADMINISTRATIVO (A) TECNICO (A) OPERACIONAL</t>
  </si>
  <si>
    <t>JEFE (A) DE SISTEMAS ADMINISTRATIVOS</t>
  </si>
  <si>
    <t>JEFE (A) DE OFICINA "E"</t>
  </si>
  <si>
    <t>SECRETARIO (A) DE LA OFICINA DE SPS-36</t>
  </si>
  <si>
    <t>COORD. DE SISTEMATIZACION ADMINISTRATIVA</t>
  </si>
  <si>
    <t>JEFE (A) DE OFNA DE DESARROLLO DE PROCESOS</t>
  </si>
  <si>
    <t>ANALISTA DE DESARROLLO DE PROCESO</t>
  </si>
  <si>
    <t>JEFE (A) DE OFNA. DE DESARROLLO DE PROCESOS</t>
  </si>
  <si>
    <t>ANALISTA PROG. DE SIST. ESP. DE COMPUTO</t>
  </si>
  <si>
    <t>JEFE (A) DE SECCION DESARROLLO DE PROCESOS</t>
  </si>
  <si>
    <t>AUXILIAR ADMINISTRATIVO (A)</t>
  </si>
  <si>
    <t>ADMINISTRATIVO (A) OPERATIVO (A)</t>
  </si>
  <si>
    <t>SECRETARIO (A) DE DIRECCION GENERAL</t>
  </si>
  <si>
    <t>JEFE (A) DE SECCION DE SISTEMAS DE COMPUTO</t>
  </si>
  <si>
    <t>JEFE (A) DE OFICINA</t>
  </si>
  <si>
    <t>JEFE (A) DE ANALISTAS DE SISTEMAS</t>
  </si>
  <si>
    <t>AUDITOR (A) ESPECIALIZADO (A)</t>
  </si>
  <si>
    <t>ANALISTA DE PROYECTOS</t>
  </si>
  <si>
    <t>JEFE (A) DE AREA DE CONTABILIDAD</t>
  </si>
  <si>
    <t>ADMINISTRATIVO (A) "D"-ESCALAFON DIGITAL</t>
  </si>
  <si>
    <t>AUDITOR (A) FISCAL</t>
  </si>
  <si>
    <t>ANALISTA EN SISTEMAS COMPUTACIONALES</t>
  </si>
  <si>
    <t>ADMINISTRADOR (A) ESP.DE SISTEMAS OPERATIVOS</t>
  </si>
  <si>
    <t>ACTUARIO (A) FISCAL</t>
  </si>
  <si>
    <t>ABOGADO (A) ESPECIALIZADO (A) ACTOS REGISTRALES</t>
  </si>
  <si>
    <t>JEFE (A) DE SUPERVISORES (AS)</t>
  </si>
  <si>
    <t>TOMADOR (A) DE TIEMPO</t>
  </si>
  <si>
    <t xml:space="preserve">JEFE (A) DE SECC. DE ESPTAS. HACENDARIOS </t>
  </si>
  <si>
    <t>JEFE (A) DE SECCION "A"</t>
  </si>
  <si>
    <t>TECNICO (A) ESPECIALIZADO (A)</t>
  </si>
  <si>
    <t>TEC. EN MANTO. DE SIST. COMPUTACIONALES</t>
  </si>
  <si>
    <t>ANALISTA PROFESIONAL</t>
  </si>
  <si>
    <t>SUBJEFE (A) DE OFICINA</t>
  </si>
  <si>
    <t>SUPERVISOR (A) ESPECIALIZADO (A)</t>
  </si>
  <si>
    <t>REVISOR (A) TECNICO (A)</t>
  </si>
  <si>
    <t>REVISOR (A) DE DOCUMENTOS BOVEDAS DE CREDITO</t>
  </si>
  <si>
    <t>TECNICO (A) DE INGRESO</t>
  </si>
  <si>
    <t>ANALISTA TECNICO (A)</t>
  </si>
  <si>
    <t>AUXILIAR ADMINISTRATIVO (A) "A"</t>
  </si>
  <si>
    <t>ESPECIALISTA TECNICO (A)</t>
  </si>
  <si>
    <t>ANALISTA DE INFORMACION</t>
  </si>
  <si>
    <t>ANALISTA ADMINISTRATIVO (A)</t>
  </si>
  <si>
    <t>CHOFER DE DIRECTOR (A) GENERAL</t>
  </si>
  <si>
    <t>AYUDANTE DE SERVICIOS OFICINA SPS-36</t>
  </si>
  <si>
    <t>AUXILIAR DE EDUCADOR (A) "A"</t>
  </si>
  <si>
    <t>TECNICO (A) ADMINISTRATIVO (A)</t>
  </si>
  <si>
    <t>JEFE (A) DE MANTENIMIENTO EN GENERAL</t>
  </si>
  <si>
    <t>SUPERVISOR (A)</t>
  </si>
  <si>
    <t>AUXILIAR DE ANALISTA ADMINISTRATIVO (A)</t>
  </si>
  <si>
    <t>AUXILIAR DE ANALISTA TECNICO (A)</t>
  </si>
  <si>
    <t>SECRETARIO (A) DE APOYO "A"</t>
  </si>
  <si>
    <t>OPERADOR (A) DE PRENSA</t>
  </si>
  <si>
    <t>TECNICO (A) EN ARCHIVONOMIA</t>
  </si>
  <si>
    <t>AUXILIAR OPERATIVO (A) EN SERVICIOS URBANOS</t>
  </si>
  <si>
    <t>AUXILIAR "A"</t>
  </si>
  <si>
    <t>AUXILIAR DE SERVICIOS</t>
  </si>
  <si>
    <t>PEON</t>
  </si>
  <si>
    <t>APOYO ADMTVO (A) EN AREAS ESPECIFICAS "A"</t>
  </si>
  <si>
    <t>AUXILIAR ADMINISTRATIVO (A) Y/O AUXILIAR OPERATIVO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</si>
  <si>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</si>
  <si>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JORGE DAVID</t>
  </si>
  <si>
    <t>ESQUINCA</t>
  </si>
  <si>
    <t>ANCHONDO</t>
  </si>
  <si>
    <t>CESAREO</t>
  </si>
  <si>
    <t>MENDOZA</t>
  </si>
  <si>
    <t>IRINEO</t>
  </si>
  <si>
    <t>JOSE ANUAR</t>
  </si>
  <si>
    <t>LOPEZ</t>
  </si>
  <si>
    <t>RIOS</t>
  </si>
  <si>
    <t>ANA LAURA</t>
  </si>
  <si>
    <t>SILVA</t>
  </si>
  <si>
    <t>ANGEL</t>
  </si>
  <si>
    <t>JIMENA JAZBETH</t>
  </si>
  <si>
    <t>LIRA</t>
  </si>
  <si>
    <t>ALVAREZ</t>
  </si>
  <si>
    <t>CARLOS ALBERTO</t>
  </si>
  <si>
    <t>SANCHEZ</t>
  </si>
  <si>
    <t>MARIA ADELITA</t>
  </si>
  <si>
    <t>MARTINEZ</t>
  </si>
  <si>
    <t>JIMENEZ</t>
  </si>
  <si>
    <t>CLAUDIA ALEJANDRA</t>
  </si>
  <si>
    <t>BAZAN</t>
  </si>
  <si>
    <t>JUAN</t>
  </si>
  <si>
    <t>IRENE</t>
  </si>
  <si>
    <t>GONZALEZ</t>
  </si>
  <si>
    <t>SERNA</t>
  </si>
  <si>
    <t>ERICK BERTHIN</t>
  </si>
  <si>
    <t>PONCE</t>
  </si>
  <si>
    <t>DANIEL</t>
  </si>
  <si>
    <t>CLAUDIA</t>
  </si>
  <si>
    <t>ESPINOSA</t>
  </si>
  <si>
    <t>TREJO</t>
  </si>
  <si>
    <t>ADRIANA</t>
  </si>
  <si>
    <t>RODRIGUEZ</t>
  </si>
  <si>
    <t>DELGADO</t>
  </si>
  <si>
    <t>MARIA DEL CARMEN</t>
  </si>
  <si>
    <t>MORENO</t>
  </si>
  <si>
    <t>RAMIREZ</t>
  </si>
  <si>
    <t>MARISOL</t>
  </si>
  <si>
    <t>LUGO</t>
  </si>
  <si>
    <t>JORGE</t>
  </si>
  <si>
    <t>HIPOLITO</t>
  </si>
  <si>
    <t>CATALINA</t>
  </si>
  <si>
    <t>SANTES</t>
  </si>
  <si>
    <t>REYES</t>
  </si>
  <si>
    <t>FRANCISCO ALBERTO</t>
  </si>
  <si>
    <t>ORTIZ</t>
  </si>
  <si>
    <t>MADRIGAL</t>
  </si>
  <si>
    <t>CESAR</t>
  </si>
  <si>
    <t>MAXIMO</t>
  </si>
  <si>
    <t>FEDERICO FERNANDO</t>
  </si>
  <si>
    <t>HAZAS</t>
  </si>
  <si>
    <t>ARRONIZ</t>
  </si>
  <si>
    <t>VIRGINIA</t>
  </si>
  <si>
    <t>JONATHAN DAUL</t>
  </si>
  <si>
    <t>APARICIO</t>
  </si>
  <si>
    <t>CENOBIO</t>
  </si>
  <si>
    <t>DAVID SAUL</t>
  </si>
  <si>
    <t>REYNOSO</t>
  </si>
  <si>
    <t>CASTAÑEDA</t>
  </si>
  <si>
    <t>ALMA ROSA</t>
  </si>
  <si>
    <t>UGALDE</t>
  </si>
  <si>
    <t>BRYAN RICARDO</t>
  </si>
  <si>
    <t>BAUTISTA</t>
  </si>
  <si>
    <t>DAVILA</t>
  </si>
  <si>
    <t>ANAHI LIZETH</t>
  </si>
  <si>
    <t>FLORES</t>
  </si>
  <si>
    <t>HERNANDEZ</t>
  </si>
  <si>
    <t>JOSUE</t>
  </si>
  <si>
    <t>PEREZ</t>
  </si>
  <si>
    <t>GERMAIN</t>
  </si>
  <si>
    <t>BENITEZ</t>
  </si>
  <si>
    <t>GABRIELA</t>
  </si>
  <si>
    <t>VILLA</t>
  </si>
  <si>
    <t>DON PABLO</t>
  </si>
  <si>
    <t>VACANTE</t>
  </si>
  <si>
    <t>EDUARDO</t>
  </si>
  <si>
    <t>OLIVER</t>
  </si>
  <si>
    <t>RAUL</t>
  </si>
  <si>
    <t>SARABIA</t>
  </si>
  <si>
    <t>ELIZABETH</t>
  </si>
  <si>
    <t>MERINO</t>
  </si>
  <si>
    <t>LORENZO</t>
  </si>
  <si>
    <t>ALEJANDRA</t>
  </si>
  <si>
    <t>ROJAS</t>
  </si>
  <si>
    <t>NAVARRO</t>
  </si>
  <si>
    <t>ISMAEL</t>
  </si>
  <si>
    <t>DEHESA</t>
  </si>
  <si>
    <t>CLAUDIA IVETTE</t>
  </si>
  <si>
    <t>DEL RIO</t>
  </si>
  <si>
    <t>ESTUDILLO</t>
  </si>
  <si>
    <t>SANTIAGO</t>
  </si>
  <si>
    <t>SAN ROMAN</t>
  </si>
  <si>
    <t>NAVA</t>
  </si>
  <si>
    <t>NOEMI</t>
  </si>
  <si>
    <t>CAMPOS</t>
  </si>
  <si>
    <t>MARIA DEL PILAR</t>
  </si>
  <si>
    <t>BUERBA</t>
  </si>
  <si>
    <t>GOMEZ</t>
  </si>
  <si>
    <t>ANALIA EDITH</t>
  </si>
  <si>
    <t>ROA</t>
  </si>
  <si>
    <t>BERMUDEZ</t>
  </si>
  <si>
    <t>MONICA MIREYA</t>
  </si>
  <si>
    <t>LOZADA</t>
  </si>
  <si>
    <t>LAURA PATRICIA</t>
  </si>
  <si>
    <t>RIVERA</t>
  </si>
  <si>
    <t>SOTO</t>
  </si>
  <si>
    <t>ARMANDO</t>
  </si>
  <si>
    <t>GALICIA</t>
  </si>
  <si>
    <t>PIÑA</t>
  </si>
  <si>
    <t>KARLA YASMIN</t>
  </si>
  <si>
    <t>RAYMUNDO</t>
  </si>
  <si>
    <t>TORRES</t>
  </si>
  <si>
    <t>PLATA</t>
  </si>
  <si>
    <t>RUBEN</t>
  </si>
  <si>
    <t>CRUZ</t>
  </si>
  <si>
    <t>FERNANDEZ</t>
  </si>
  <si>
    <t>MARCO RODOLFO</t>
  </si>
  <si>
    <t>CONTRERAS</t>
  </si>
  <si>
    <t>ROGUANO</t>
  </si>
  <si>
    <t>ABEL</t>
  </si>
  <si>
    <t>SUAREZ</t>
  </si>
  <si>
    <t>QUIANE</t>
  </si>
  <si>
    <t>MARGARITA</t>
  </si>
  <si>
    <t>LOZANO</t>
  </si>
  <si>
    <t>SERRANO</t>
  </si>
  <si>
    <t>JAZMIN ALEJANDRA</t>
  </si>
  <si>
    <t>JESSICA JANET</t>
  </si>
  <si>
    <t>VARGAS</t>
  </si>
  <si>
    <t>VERA</t>
  </si>
  <si>
    <t>VERONICA ITZEL</t>
  </si>
  <si>
    <t>VILLEGAS</t>
  </si>
  <si>
    <t>WENDY DONAJI</t>
  </si>
  <si>
    <t>ABNER</t>
  </si>
  <si>
    <t>GARZA</t>
  </si>
  <si>
    <t>IVAN</t>
  </si>
  <si>
    <t>DE JESUS</t>
  </si>
  <si>
    <t>VELAZQUEZ</t>
  </si>
  <si>
    <t>PABLO ALBERTO</t>
  </si>
  <si>
    <t>ARECHIGA</t>
  </si>
  <si>
    <t>MARIA ELOISA</t>
  </si>
  <si>
    <t>GARCIA</t>
  </si>
  <si>
    <t>LANDERO</t>
  </si>
  <si>
    <t>GUADALUPE LUCERO</t>
  </si>
  <si>
    <t>PATRICIO</t>
  </si>
  <si>
    <t>ESQUIVEL</t>
  </si>
  <si>
    <t>SUSANA</t>
  </si>
  <si>
    <t>BADILLO</t>
  </si>
  <si>
    <t>LICEA</t>
  </si>
  <si>
    <t>RODOLFO EMMANUEL</t>
  </si>
  <si>
    <t>GALLARDO</t>
  </si>
  <si>
    <t>ALAN YAIR</t>
  </si>
  <si>
    <t>RUIZ</t>
  </si>
  <si>
    <t>RAYO</t>
  </si>
  <si>
    <t>MELINA MARIBEL</t>
  </si>
  <si>
    <t>VIDAL</t>
  </si>
  <si>
    <t>JOSE MARIO</t>
  </si>
  <si>
    <t>CARLOS FELIPE</t>
  </si>
  <si>
    <t>BARRIOS</t>
  </si>
  <si>
    <t>RICARDO RAMON</t>
  </si>
  <si>
    <t>MARQUEZ</t>
  </si>
  <si>
    <t>RODRIGO</t>
  </si>
  <si>
    <t>CORREA</t>
  </si>
  <si>
    <t>LUIS ANTONIO</t>
  </si>
  <si>
    <t>LUNA</t>
  </si>
  <si>
    <t>ELBA ROCIO</t>
  </si>
  <si>
    <t>AGUILAR</t>
  </si>
  <si>
    <t>ROXANA</t>
  </si>
  <si>
    <t>ORTEGA</t>
  </si>
  <si>
    <t>JORGE DE JESUS</t>
  </si>
  <si>
    <t>IXHEL</t>
  </si>
  <si>
    <t>SOLANO</t>
  </si>
  <si>
    <t>MERCADO</t>
  </si>
  <si>
    <t>ANA LIDIA</t>
  </si>
  <si>
    <t>VICTOR ADRIAN</t>
  </si>
  <si>
    <t>AMBROSIO</t>
  </si>
  <si>
    <t>GUADALUPE</t>
  </si>
  <si>
    <t>SAUCEDO</t>
  </si>
  <si>
    <t>JOSE JULIAN</t>
  </si>
  <si>
    <t>VELASCO</t>
  </si>
  <si>
    <t>ALDO</t>
  </si>
  <si>
    <t>ALONSO</t>
  </si>
  <si>
    <t>LUIS EDGAR</t>
  </si>
  <si>
    <t>CEBADA</t>
  </si>
  <si>
    <t>PINTOR</t>
  </si>
  <si>
    <t>ANGELICA</t>
  </si>
  <si>
    <t>VARA</t>
  </si>
  <si>
    <t>EZEQUIEL</t>
  </si>
  <si>
    <t>MATA</t>
  </si>
  <si>
    <t>BRAYAN RENE</t>
  </si>
  <si>
    <t>GUTIERREZ</t>
  </si>
  <si>
    <t>PATRICIA ITZEL</t>
  </si>
  <si>
    <t>MIGUEL SEBASTIAN</t>
  </si>
  <si>
    <t>BOLAÑOS</t>
  </si>
  <si>
    <t>COSSIO</t>
  </si>
  <si>
    <t>NAYELI GISELLE</t>
  </si>
  <si>
    <t>DORANTES</t>
  </si>
  <si>
    <t>GERMAN</t>
  </si>
  <si>
    <t>GURRION</t>
  </si>
  <si>
    <t>AQUINO</t>
  </si>
  <si>
    <t>ORLANDO</t>
  </si>
  <si>
    <t>QUIROZ</t>
  </si>
  <si>
    <t>ELVIA</t>
  </si>
  <si>
    <t>CHAVARRIA</t>
  </si>
  <si>
    <t>BALFRE IVAN</t>
  </si>
  <si>
    <t>GUERRA</t>
  </si>
  <si>
    <t>DIAZ</t>
  </si>
  <si>
    <t>MONDRAGON</t>
  </si>
  <si>
    <t>CERVANTES</t>
  </si>
  <si>
    <t>EDGAR LORENZO</t>
  </si>
  <si>
    <t>AVILES</t>
  </si>
  <si>
    <t>ACEVEDO</t>
  </si>
  <si>
    <t>JAFET RODRIGO</t>
  </si>
  <si>
    <t>MARCO ANTONIO</t>
  </si>
  <si>
    <t>LEON</t>
  </si>
  <si>
    <t>ROJO</t>
  </si>
  <si>
    <t>YESSENIA</t>
  </si>
  <si>
    <t>JUAREZ</t>
  </si>
  <si>
    <t>YOLITZIN</t>
  </si>
  <si>
    <t>ESCOBAR</t>
  </si>
  <si>
    <t>GUSTAVO ANTONIO</t>
  </si>
  <si>
    <t>PEREA</t>
  </si>
  <si>
    <t>ELIA DEL ROCIO</t>
  </si>
  <si>
    <t>COLIN</t>
  </si>
  <si>
    <t>DIANA EDITH</t>
  </si>
  <si>
    <t>SALCEDO</t>
  </si>
  <si>
    <t>JUAN ALEJANDRO</t>
  </si>
  <si>
    <t>DOMINGA MARIA</t>
  </si>
  <si>
    <t>JACINTO</t>
  </si>
  <si>
    <t>CARLOS EDUARDO</t>
  </si>
  <si>
    <t>FAUSTINOS</t>
  </si>
  <si>
    <t>DANIELA MONSERRAT</t>
  </si>
  <si>
    <t>VICTORIA MIREYA</t>
  </si>
  <si>
    <t>ACOSTA</t>
  </si>
  <si>
    <t>PATRICIA</t>
  </si>
  <si>
    <t>HUGO ALEJANDRO</t>
  </si>
  <si>
    <t>NUÑEZ</t>
  </si>
  <si>
    <t>RAQUEL ANGELES</t>
  </si>
  <si>
    <t>LAURA ELENA</t>
  </si>
  <si>
    <t>ZAMORA</t>
  </si>
  <si>
    <t>GRISELDA</t>
  </si>
  <si>
    <t>ALVARADO</t>
  </si>
  <si>
    <t>MONICA</t>
  </si>
  <si>
    <t>FRANCISCO</t>
  </si>
  <si>
    <t>AVILA</t>
  </si>
  <si>
    <t>ALBERTO</t>
  </si>
  <si>
    <t>BALDERAS</t>
  </si>
  <si>
    <t>BERNAL</t>
  </si>
  <si>
    <t>PASCUAL</t>
  </si>
  <si>
    <t>JUAN JOSE</t>
  </si>
  <si>
    <t>BOJORGE</t>
  </si>
  <si>
    <t>AARON</t>
  </si>
  <si>
    <t>CALATAYUD</t>
  </si>
  <si>
    <t>BARRERA</t>
  </si>
  <si>
    <t>MAYLET CONCEPCION</t>
  </si>
  <si>
    <t>CARDEÑA</t>
  </si>
  <si>
    <t>VAZQUEZ</t>
  </si>
  <si>
    <t>VICTOR MANUEL</t>
  </si>
  <si>
    <t>CARRILLO</t>
  </si>
  <si>
    <t>CASTILLO</t>
  </si>
  <si>
    <t>MARICRUZ</t>
  </si>
  <si>
    <t>CAZARES</t>
  </si>
  <si>
    <t>CHAVEZ</t>
  </si>
  <si>
    <t>BARAJAS</t>
  </si>
  <si>
    <t>CINDY</t>
  </si>
  <si>
    <t>CERDA</t>
  </si>
  <si>
    <t>SILVIA</t>
  </si>
  <si>
    <t>SILVIA MARIA DE LOURDES</t>
  </si>
  <si>
    <t>CID</t>
  </si>
  <si>
    <t>CAPETILLO</t>
  </si>
  <si>
    <t>COCOLETZI</t>
  </si>
  <si>
    <t>ALBERTO RICARDO</t>
  </si>
  <si>
    <t>NIUBO</t>
  </si>
  <si>
    <t>CUADRA</t>
  </si>
  <si>
    <t>CUMPLIDO</t>
  </si>
  <si>
    <t>NERI</t>
  </si>
  <si>
    <t>SERGIO</t>
  </si>
  <si>
    <t>DEL VALLE</t>
  </si>
  <si>
    <t>HERRERA</t>
  </si>
  <si>
    <t>MARIA GENOVEVA</t>
  </si>
  <si>
    <t>OLVERA</t>
  </si>
  <si>
    <t>TIRSO</t>
  </si>
  <si>
    <t>DOMINGUEZ</t>
  </si>
  <si>
    <t>JULIETA</t>
  </si>
  <si>
    <t>ESCAMILLA</t>
  </si>
  <si>
    <t>YAIRA LENIKA</t>
  </si>
  <si>
    <t>ESPARZA</t>
  </si>
  <si>
    <t>ALCAZAR</t>
  </si>
  <si>
    <t>OSORNIO</t>
  </si>
  <si>
    <t>ANDY DANIEL</t>
  </si>
  <si>
    <t>ESTRADA</t>
  </si>
  <si>
    <t>MONRROY</t>
  </si>
  <si>
    <t>FRANCISCO JOSE</t>
  </si>
  <si>
    <t>FIGUEROA</t>
  </si>
  <si>
    <t>ROMERO</t>
  </si>
  <si>
    <t>GALLEGOS</t>
  </si>
  <si>
    <t>RAMOS</t>
  </si>
  <si>
    <t>JOSE LUIS</t>
  </si>
  <si>
    <t>GAMBOA</t>
  </si>
  <si>
    <t>CAMACHO</t>
  </si>
  <si>
    <t>CALZADA</t>
  </si>
  <si>
    <t>JUAN CARLOS</t>
  </si>
  <si>
    <t>GODOY</t>
  </si>
  <si>
    <t>VERONICA VICTORIA</t>
  </si>
  <si>
    <t>JOSE AMADOR</t>
  </si>
  <si>
    <t>GUERRERO</t>
  </si>
  <si>
    <t>MARIA ESTHER</t>
  </si>
  <si>
    <t>GUEVARA</t>
  </si>
  <si>
    <t>RAZO</t>
  </si>
  <si>
    <t>ALMA ADRIANA</t>
  </si>
  <si>
    <t>GUILLEN</t>
  </si>
  <si>
    <t>ANOTA</t>
  </si>
  <si>
    <t>GEOVANNI JESUS</t>
  </si>
  <si>
    <t>MARTHA MARISOL</t>
  </si>
  <si>
    <t>SORIANO</t>
  </si>
  <si>
    <t>GABRIEL</t>
  </si>
  <si>
    <t>LAGUNAS</t>
  </si>
  <si>
    <t>MYRNA LIBERTAD</t>
  </si>
  <si>
    <t>HUERTA</t>
  </si>
  <si>
    <t>LETICIA</t>
  </si>
  <si>
    <t>JASSO</t>
  </si>
  <si>
    <t>VERONICA</t>
  </si>
  <si>
    <t>CALDERON</t>
  </si>
  <si>
    <t>LEDESMA</t>
  </si>
  <si>
    <t>TERESA</t>
  </si>
  <si>
    <t>ALICIA MAGDALENA</t>
  </si>
  <si>
    <t>LEYVA</t>
  </si>
  <si>
    <t>DEMETRIO MARCO ANTONIO</t>
  </si>
  <si>
    <t>YOLANDA</t>
  </si>
  <si>
    <t>MACIAS</t>
  </si>
  <si>
    <t>ADRIANA CAROLINA</t>
  </si>
  <si>
    <t>MALDONADO</t>
  </si>
  <si>
    <t>ANAY</t>
  </si>
  <si>
    <t>MOEDANO</t>
  </si>
  <si>
    <t>APOLINAR</t>
  </si>
  <si>
    <t>MONROY</t>
  </si>
  <si>
    <t>NORMA ANGELICA</t>
  </si>
  <si>
    <t>MELENDEZ</t>
  </si>
  <si>
    <t>JOSEFINA</t>
  </si>
  <si>
    <t>MENDEZ</t>
  </si>
  <si>
    <t>VERANIA ALEJANDRA</t>
  </si>
  <si>
    <t>ALMA</t>
  </si>
  <si>
    <t>MORALES</t>
  </si>
  <si>
    <t>SANTOS</t>
  </si>
  <si>
    <t>LINA CRISTINA</t>
  </si>
  <si>
    <t>MARIA FERNANDA</t>
  </si>
  <si>
    <t>BRANDON ANTONIO</t>
  </si>
  <si>
    <t>MUÑOZ</t>
  </si>
  <si>
    <t>SALAZAR</t>
  </si>
  <si>
    <t>LUCIA</t>
  </si>
  <si>
    <t>NOGUEZ</t>
  </si>
  <si>
    <t>NORIEGA</t>
  </si>
  <si>
    <t>BECERRIL</t>
  </si>
  <si>
    <t>DANYA IRAIS</t>
  </si>
  <si>
    <t>CERECEDO</t>
  </si>
  <si>
    <t>DALIA AYTANA</t>
  </si>
  <si>
    <t>PAPAQUI</t>
  </si>
  <si>
    <t>ADRIANA MARIA</t>
  </si>
  <si>
    <t>PEDROZA</t>
  </si>
  <si>
    <t>IRENE LUZ</t>
  </si>
  <si>
    <t>ENRIQUEZ</t>
  </si>
  <si>
    <t>ANA MARIA</t>
  </si>
  <si>
    <t>ROHAN</t>
  </si>
  <si>
    <t>MARIA GUADALUPE</t>
  </si>
  <si>
    <t>ROMO</t>
  </si>
  <si>
    <t>MEJIA</t>
  </si>
  <si>
    <t>CESAR ALEJANDRO</t>
  </si>
  <si>
    <t>SALAS</t>
  </si>
  <si>
    <t>YAÑEZ</t>
  </si>
  <si>
    <t>LUIS</t>
  </si>
  <si>
    <t>SAMPABLO</t>
  </si>
  <si>
    <t>MIGUEL ANGEL</t>
  </si>
  <si>
    <t>DE LA CERDA</t>
  </si>
  <si>
    <t>GREGORIO</t>
  </si>
  <si>
    <t>RESENDIZ</t>
  </si>
  <si>
    <t>ELIZABETH ARANZAZU</t>
  </si>
  <si>
    <t>SOSA</t>
  </si>
  <si>
    <t>ARACELI</t>
  </si>
  <si>
    <t>TOLEDO</t>
  </si>
  <si>
    <t>NOEMI ARACELI</t>
  </si>
  <si>
    <t>TRUJILLO</t>
  </si>
  <si>
    <t>URIBE</t>
  </si>
  <si>
    <t>REYNA</t>
  </si>
  <si>
    <t>VIEYRA</t>
  </si>
  <si>
    <t>BLANCA MONICA</t>
  </si>
  <si>
    <t>VILLARREAL</t>
  </si>
  <si>
    <t>CARREÑO</t>
  </si>
  <si>
    <t>VALERIA BETZABETH</t>
  </si>
  <si>
    <t>ZARATE</t>
  </si>
  <si>
    <t>ALATORRE</t>
  </si>
  <si>
    <t>SARAI</t>
  </si>
  <si>
    <t>FRIAS</t>
  </si>
  <si>
    <t>CARLOS ELIAS</t>
  </si>
  <si>
    <t>ARIAS</t>
  </si>
  <si>
    <t>PAZ</t>
  </si>
  <si>
    <t>YESSICA SARAY</t>
  </si>
  <si>
    <t>CAMPERO</t>
  </si>
  <si>
    <t>DE LA ROSA</t>
  </si>
  <si>
    <t>CARDENAS</t>
  </si>
  <si>
    <t>FRANCISCO JAVIER</t>
  </si>
  <si>
    <t>NOHEMI</t>
  </si>
  <si>
    <t>GATICA</t>
  </si>
  <si>
    <t>LILIA CATALINA</t>
  </si>
  <si>
    <t>EDGAR GERARDO</t>
  </si>
  <si>
    <t>MAYRA JAQUELINE</t>
  </si>
  <si>
    <t>YESSICA</t>
  </si>
  <si>
    <t>MAYA</t>
  </si>
  <si>
    <t>PERALTA</t>
  </si>
  <si>
    <t>MIJARES</t>
  </si>
  <si>
    <t>NURIA</t>
  </si>
  <si>
    <t>MIRELES</t>
  </si>
  <si>
    <t>MARIA DE LOURDES</t>
  </si>
  <si>
    <t>CEDILLO</t>
  </si>
  <si>
    <t>EDER ALONSO</t>
  </si>
  <si>
    <t>MONTOYA</t>
  </si>
  <si>
    <t>PEÑA</t>
  </si>
  <si>
    <t>LORENA VIRGINIA</t>
  </si>
  <si>
    <t>PULIDO</t>
  </si>
  <si>
    <t>TELLEZ</t>
  </si>
  <si>
    <t>ANA KAREN</t>
  </si>
  <si>
    <t>TINOCO</t>
  </si>
  <si>
    <t>JESUS</t>
  </si>
  <si>
    <t>BUENDIA</t>
  </si>
  <si>
    <t>MONICA IVONNE</t>
  </si>
  <si>
    <t>GALARZA</t>
  </si>
  <si>
    <t>VICTOR ALFREDO</t>
  </si>
  <si>
    <t>CARREON</t>
  </si>
  <si>
    <t>VICTOR EDUARDO</t>
  </si>
  <si>
    <t>EVANGELISTA</t>
  </si>
  <si>
    <t>GUADALUPE ITZEL</t>
  </si>
  <si>
    <t>DESHIRE MONSERRAT</t>
  </si>
  <si>
    <t>SANABRIA</t>
  </si>
  <si>
    <t>VERONICA NAYELI</t>
  </si>
  <si>
    <t>EDGAR EDUARDO</t>
  </si>
  <si>
    <t>ARGUELLES</t>
  </si>
  <si>
    <t>JUAN MARTIN</t>
  </si>
  <si>
    <t>LUIS FERNANDO</t>
  </si>
  <si>
    <t>BRANDON SAID</t>
  </si>
  <si>
    <t>CORTAZAR</t>
  </si>
  <si>
    <t>ANTONIO</t>
  </si>
  <si>
    <t>ARQUIETA</t>
  </si>
  <si>
    <t>BRINGAS</t>
  </si>
  <si>
    <t>MANUEL LEONARDO</t>
  </si>
  <si>
    <t>KARINA FERNANDA</t>
  </si>
  <si>
    <t>ALLIN ALEJANDRA</t>
  </si>
  <si>
    <t>JUANA NORMA</t>
  </si>
  <si>
    <t>MARCO OTULIO</t>
  </si>
  <si>
    <t>VICTORIA GISSEL</t>
  </si>
  <si>
    <t>MACEDO</t>
  </si>
  <si>
    <t>EDGAR</t>
  </si>
  <si>
    <t>MUCIÑO</t>
  </si>
  <si>
    <t>CHARREZ</t>
  </si>
  <si>
    <t>MARIA LUISA</t>
  </si>
  <si>
    <t>NIEVES</t>
  </si>
  <si>
    <t>MAQUEDA</t>
  </si>
  <si>
    <t>OLIVARES</t>
  </si>
  <si>
    <t>GODINEZ</t>
  </si>
  <si>
    <t>PALACIOS</t>
  </si>
  <si>
    <t>KARLA</t>
  </si>
  <si>
    <t>FUENTES</t>
  </si>
  <si>
    <t>AZUCENA CECILIA</t>
  </si>
  <si>
    <t>PRUDENCIO</t>
  </si>
  <si>
    <t>FERNANDO</t>
  </si>
  <si>
    <t>DORA LUZ</t>
  </si>
  <si>
    <t>RAYA</t>
  </si>
  <si>
    <t>MAJETZI ITZEL</t>
  </si>
  <si>
    <t>VALENCIA</t>
  </si>
  <si>
    <t>VALLES</t>
  </si>
  <si>
    <t>LARIOS</t>
  </si>
  <si>
    <t>MARIA DOLORES</t>
  </si>
  <si>
    <t>ZAMORATEGUI</t>
  </si>
  <si>
    <t>BERBER</t>
  </si>
  <si>
    <t>KAREN YOHUALLI</t>
  </si>
  <si>
    <t>ANGEL GUILLERMO</t>
  </si>
  <si>
    <t>MANCILLA</t>
  </si>
  <si>
    <t>NAYELLY</t>
  </si>
  <si>
    <t>ARROYO</t>
  </si>
  <si>
    <t>MARIA DEL ROCIO</t>
  </si>
  <si>
    <t>CONEJO</t>
  </si>
  <si>
    <t>ARTURO</t>
  </si>
  <si>
    <t>JUAN RODOLFO</t>
  </si>
  <si>
    <t>VICTOR</t>
  </si>
  <si>
    <t>DE PAZ</t>
  </si>
  <si>
    <t>SOTELO</t>
  </si>
  <si>
    <t>GRIMALDO</t>
  </si>
  <si>
    <t>MIRIAM</t>
  </si>
  <si>
    <t>DOLORES</t>
  </si>
  <si>
    <t>LANDA</t>
  </si>
  <si>
    <t>EVELYN</t>
  </si>
  <si>
    <t>MELLO</t>
  </si>
  <si>
    <t>CORONA</t>
  </si>
  <si>
    <t>ANA PATRICIA</t>
  </si>
  <si>
    <t>HUMBERTO RAMIRO</t>
  </si>
  <si>
    <t>FORTIS</t>
  </si>
  <si>
    <t>MARIA DE LA CRUZ</t>
  </si>
  <si>
    <t>DIEGO</t>
  </si>
  <si>
    <t>HURTADO</t>
  </si>
  <si>
    <t>MERCEDES</t>
  </si>
  <si>
    <t>TRISTAN</t>
  </si>
  <si>
    <t>JACQUELINE</t>
  </si>
  <si>
    <t>ROSAS</t>
  </si>
  <si>
    <t>VALDESPINO</t>
  </si>
  <si>
    <t>NEFTALI</t>
  </si>
  <si>
    <t>TAVERA</t>
  </si>
  <si>
    <t>SOTOMAYOR</t>
  </si>
  <si>
    <t>JOSE SALVADOR</t>
  </si>
  <si>
    <t>QUEZADA</t>
  </si>
  <si>
    <t>FAUSTINO</t>
  </si>
  <si>
    <t>ADRIAN CARLOS</t>
  </si>
  <si>
    <t>ANAYA</t>
  </si>
  <si>
    <t>AVELLA</t>
  </si>
  <si>
    <t>CARLA XIMENA</t>
  </si>
  <si>
    <t>ALFONSO</t>
  </si>
  <si>
    <t>KARINA</t>
  </si>
  <si>
    <t>GRACIDA</t>
  </si>
  <si>
    <t>PLASCENCIA</t>
  </si>
  <si>
    <t>CORTES</t>
  </si>
  <si>
    <t>HAYDEE</t>
  </si>
  <si>
    <t>CARLOS JESUS</t>
  </si>
  <si>
    <t>MILLAN</t>
  </si>
  <si>
    <t>MARIA TERESA</t>
  </si>
  <si>
    <t>MIRANDA</t>
  </si>
  <si>
    <t>JUAN MANUEL</t>
  </si>
  <si>
    <t>HERRERIAS</t>
  </si>
  <si>
    <t>ARIZAI DEL CARMEN</t>
  </si>
  <si>
    <t>CUADROS</t>
  </si>
  <si>
    <t>KARLA FABIOLA</t>
  </si>
  <si>
    <t>ALMARAZ</t>
  </si>
  <si>
    <t>GUZMAN</t>
  </si>
  <si>
    <t>ESTHER</t>
  </si>
  <si>
    <t>KAREN VIRIDIANA</t>
  </si>
  <si>
    <t>GAVIÑA</t>
  </si>
  <si>
    <t>EMMA</t>
  </si>
  <si>
    <t>OCHOA</t>
  </si>
  <si>
    <t>PALMA</t>
  </si>
  <si>
    <t>TENORIO</t>
  </si>
  <si>
    <t>BAÑUELOS</t>
  </si>
  <si>
    <t>MAURICIO ALEXANDER</t>
  </si>
  <si>
    <t>VALENZUELA</t>
  </si>
  <si>
    <t>MARIA ISABEL</t>
  </si>
  <si>
    <t>GAMALIEL YAFTE</t>
  </si>
  <si>
    <t>BARRAGAN</t>
  </si>
  <si>
    <t>BERNARDO RAFAEL</t>
  </si>
  <si>
    <t>CASTRO</t>
  </si>
  <si>
    <t>CESAR YAEL</t>
  </si>
  <si>
    <t>LECHUGA</t>
  </si>
  <si>
    <t>EMILIO</t>
  </si>
  <si>
    <t>SABAS</t>
  </si>
  <si>
    <t>DURAN</t>
  </si>
  <si>
    <t>MONTIEL</t>
  </si>
  <si>
    <t>ANDRETTI</t>
  </si>
  <si>
    <t>FRANCO</t>
  </si>
  <si>
    <t>TRENTI</t>
  </si>
  <si>
    <t>CONSTANTINO UBALDO</t>
  </si>
  <si>
    <t>CUELLAR</t>
  </si>
  <si>
    <t>DIANA KAREN</t>
  </si>
  <si>
    <t>ROBLES</t>
  </si>
  <si>
    <t>ARZELIA</t>
  </si>
  <si>
    <t>CISNEROS</t>
  </si>
  <si>
    <t>MALACA</t>
  </si>
  <si>
    <t>HAZIBI KAOMI</t>
  </si>
  <si>
    <t>BEATRIZ ANGELICA</t>
  </si>
  <si>
    <t>LUZ DANIELA</t>
  </si>
  <si>
    <t>CORONILLA</t>
  </si>
  <si>
    <t>JOSE MANUEL</t>
  </si>
  <si>
    <t>VELEZ</t>
  </si>
  <si>
    <t>LEONOR</t>
  </si>
  <si>
    <t>BARBOZA</t>
  </si>
  <si>
    <t>ALISON ALONDRA</t>
  </si>
  <si>
    <t>ASTRID ARANZAZU</t>
  </si>
  <si>
    <t>CANO</t>
  </si>
  <si>
    <t>JORGE ALEJANDRO</t>
  </si>
  <si>
    <t>BAÑOS</t>
  </si>
  <si>
    <t>IVAN JOVANI</t>
  </si>
  <si>
    <t>CAROLINA</t>
  </si>
  <si>
    <t>BARRANCO</t>
  </si>
  <si>
    <t>CARBAJAL</t>
  </si>
  <si>
    <t>RUTH PATRICIA</t>
  </si>
  <si>
    <t>TANIA</t>
  </si>
  <si>
    <t>CARETA</t>
  </si>
  <si>
    <t>LAZCANO</t>
  </si>
  <si>
    <t>GUILLERMINA HAYDE</t>
  </si>
  <si>
    <t>CASAS</t>
  </si>
  <si>
    <t>MARIBEL</t>
  </si>
  <si>
    <t>CEDEÑO</t>
  </si>
  <si>
    <t>AUGUSTO VALENTIN</t>
  </si>
  <si>
    <t>MEDINA</t>
  </si>
  <si>
    <t>NOHEMI GUADALUPE</t>
  </si>
  <si>
    <t>CHRISTIAN PAOLA</t>
  </si>
  <si>
    <t>GARDUÑO</t>
  </si>
  <si>
    <t>FRIDA VANESSA</t>
  </si>
  <si>
    <t>BRAULIO DAVID</t>
  </si>
  <si>
    <t>INFANTE</t>
  </si>
  <si>
    <t>GALINDO</t>
  </si>
  <si>
    <t>MA DE LA PAZ</t>
  </si>
  <si>
    <t>VICTOR ALI</t>
  </si>
  <si>
    <t>QUIAHUA</t>
  </si>
  <si>
    <t>BRIAN AXEL</t>
  </si>
  <si>
    <t>LAVOIGNET</t>
  </si>
  <si>
    <t>HUGO AXEL</t>
  </si>
  <si>
    <t>ANGELES</t>
  </si>
  <si>
    <t>KARLA VANESSA</t>
  </si>
  <si>
    <t>MONTAÑO</t>
  </si>
  <si>
    <t>ALONDRA CAROLINA</t>
  </si>
  <si>
    <t>ANDRADE</t>
  </si>
  <si>
    <t>ALAN JOBAIN</t>
  </si>
  <si>
    <t>ROSALES</t>
  </si>
  <si>
    <t>BLANCA ESTELA</t>
  </si>
  <si>
    <t>OSVALDO</t>
  </si>
  <si>
    <t>VERONICA MIREYA</t>
  </si>
  <si>
    <t>LAURA MONTSERRAT</t>
  </si>
  <si>
    <t>GERARDO</t>
  </si>
  <si>
    <t>QUINTANA</t>
  </si>
  <si>
    <t>DAVID EDMUNDO</t>
  </si>
  <si>
    <t>TEJADILLA</t>
  </si>
  <si>
    <t>DAVID</t>
  </si>
  <si>
    <t>DIANA</t>
  </si>
  <si>
    <t>OLGA</t>
  </si>
  <si>
    <t>MELCHOR</t>
  </si>
  <si>
    <t>NAVARRETE</t>
  </si>
  <si>
    <t>VIRIDIANA PAULINA IXCHEL</t>
  </si>
  <si>
    <t>RELLO</t>
  </si>
  <si>
    <t>TAPIA</t>
  </si>
  <si>
    <t>KAREN</t>
  </si>
  <si>
    <t>SALVADOR</t>
  </si>
  <si>
    <t>ESTEBAN</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</si>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</sst>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67"/>
  <sheetViews>
    <sheetView tabSelected="1" topLeftCell="P2" workbookViewId="0">
      <selection activeCell="Q8" sqref="Q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47</v>
      </c>
      <c r="F8" t="s">
        <v>224</v>
      </c>
      <c r="G8" t="s">
        <v>225</v>
      </c>
      <c r="H8" t="s">
        <v>225</v>
      </c>
      <c r="I8" t="s">
        <v>416</v>
      </c>
      <c r="J8" t="s">
        <v>417</v>
      </c>
      <c r="K8" t="s">
        <v>418</v>
      </c>
      <c r="L8" t="s">
        <v>91</v>
      </c>
      <c r="M8">
        <v>104740</v>
      </c>
      <c r="N8" t="s">
        <v>212</v>
      </c>
      <c r="O8">
        <v>76816.659999999989</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29</v>
      </c>
      <c r="F9" t="s">
        <v>226</v>
      </c>
      <c r="G9" t="s">
        <v>227</v>
      </c>
      <c r="H9" t="s">
        <v>225</v>
      </c>
      <c r="I9" t="s">
        <v>419</v>
      </c>
      <c r="J9" t="s">
        <v>420</v>
      </c>
      <c r="K9" t="s">
        <v>421</v>
      </c>
      <c r="L9" t="s">
        <v>91</v>
      </c>
      <c r="M9">
        <v>35248</v>
      </c>
      <c r="N9" t="s">
        <v>212</v>
      </c>
      <c r="O9">
        <v>28526.67</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21</v>
      </c>
      <c r="F10" t="s">
        <v>228</v>
      </c>
      <c r="G10" t="s">
        <v>229</v>
      </c>
      <c r="H10" t="s">
        <v>225</v>
      </c>
      <c r="I10" t="s">
        <v>422</v>
      </c>
      <c r="J10" t="s">
        <v>423</v>
      </c>
      <c r="K10" t="s">
        <v>424</v>
      </c>
      <c r="L10" t="s">
        <v>91</v>
      </c>
      <c r="M10">
        <v>16912</v>
      </c>
      <c r="N10" t="s">
        <v>212</v>
      </c>
      <c r="O10">
        <v>14375.26</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24</v>
      </c>
      <c r="F11" t="s">
        <v>230</v>
      </c>
      <c r="G11" t="s">
        <v>231</v>
      </c>
      <c r="H11" t="s">
        <v>225</v>
      </c>
      <c r="I11" t="s">
        <v>425</v>
      </c>
      <c r="J11" t="s">
        <v>426</v>
      </c>
      <c r="K11" t="s">
        <v>427</v>
      </c>
      <c r="L11" t="s">
        <v>92</v>
      </c>
      <c r="M11">
        <v>22102</v>
      </c>
      <c r="N11" t="s">
        <v>212</v>
      </c>
      <c r="O11">
        <v>18375.28</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24</v>
      </c>
      <c r="F12" t="s">
        <v>230</v>
      </c>
      <c r="G12" t="s">
        <v>232</v>
      </c>
      <c r="H12" t="s">
        <v>225</v>
      </c>
      <c r="I12" t="s">
        <v>428</v>
      </c>
      <c r="J12" t="s">
        <v>429</v>
      </c>
      <c r="K12" t="s">
        <v>430</v>
      </c>
      <c r="L12" t="s">
        <v>92</v>
      </c>
      <c r="M12">
        <v>22102</v>
      </c>
      <c r="N12" t="s">
        <v>212</v>
      </c>
      <c r="O12">
        <v>18375.28</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40</v>
      </c>
      <c r="F13" t="s">
        <v>233</v>
      </c>
      <c r="G13" t="s">
        <v>234</v>
      </c>
      <c r="H13" t="s">
        <v>225</v>
      </c>
      <c r="I13" t="s">
        <v>431</v>
      </c>
      <c r="J13" t="s">
        <v>432</v>
      </c>
      <c r="K13" t="s">
        <v>430</v>
      </c>
      <c r="L13" t="s">
        <v>91</v>
      </c>
      <c r="M13">
        <v>59687</v>
      </c>
      <c r="N13" t="s">
        <v>212</v>
      </c>
      <c r="O13">
        <v>46243.340000000004</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29</v>
      </c>
      <c r="F14" t="s">
        <v>226</v>
      </c>
      <c r="G14" t="s">
        <v>235</v>
      </c>
      <c r="H14" t="s">
        <v>225</v>
      </c>
      <c r="I14" t="s">
        <v>433</v>
      </c>
      <c r="J14" t="s">
        <v>434</v>
      </c>
      <c r="K14" t="s">
        <v>435</v>
      </c>
      <c r="L14" t="s">
        <v>92</v>
      </c>
      <c r="M14">
        <v>35248</v>
      </c>
      <c r="N14" t="s">
        <v>212</v>
      </c>
      <c r="O14">
        <v>28526.67</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24</v>
      </c>
      <c r="F15" t="s">
        <v>230</v>
      </c>
      <c r="G15" t="s">
        <v>236</v>
      </c>
      <c r="H15" t="s">
        <v>225</v>
      </c>
      <c r="I15" t="s">
        <v>436</v>
      </c>
      <c r="J15" t="s">
        <v>437</v>
      </c>
      <c r="K15" t="s">
        <v>438</v>
      </c>
      <c r="L15" t="s">
        <v>92</v>
      </c>
      <c r="M15">
        <v>22102</v>
      </c>
      <c r="N15" t="s">
        <v>212</v>
      </c>
      <c r="O15">
        <v>18375.28</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24</v>
      </c>
      <c r="F16" t="s">
        <v>230</v>
      </c>
      <c r="G16" t="s">
        <v>237</v>
      </c>
      <c r="H16" t="s">
        <v>225</v>
      </c>
      <c r="I16" t="s">
        <v>439</v>
      </c>
      <c r="J16" t="s">
        <v>440</v>
      </c>
      <c r="K16" t="s">
        <v>441</v>
      </c>
      <c r="L16" t="s">
        <v>92</v>
      </c>
      <c r="M16">
        <v>22102</v>
      </c>
      <c r="N16" t="s">
        <v>212</v>
      </c>
      <c r="O16">
        <v>18375.28</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29</v>
      </c>
      <c r="F17" t="s">
        <v>226</v>
      </c>
      <c r="G17" t="s">
        <v>238</v>
      </c>
      <c r="H17" t="s">
        <v>225</v>
      </c>
      <c r="I17" t="s">
        <v>442</v>
      </c>
      <c r="J17" t="s">
        <v>443</v>
      </c>
      <c r="K17" t="s">
        <v>444</v>
      </c>
      <c r="L17" t="s">
        <v>91</v>
      </c>
      <c r="M17">
        <v>35248</v>
      </c>
      <c r="N17" t="s">
        <v>212</v>
      </c>
      <c r="O17">
        <v>28526.67</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3">
      <c r="A18">
        <v>2025</v>
      </c>
      <c r="B18" s="3">
        <v>45658</v>
      </c>
      <c r="C18" s="3">
        <v>45747</v>
      </c>
      <c r="D18" t="s">
        <v>84</v>
      </c>
      <c r="E18">
        <v>24</v>
      </c>
      <c r="F18" t="s">
        <v>230</v>
      </c>
      <c r="G18" t="s">
        <v>239</v>
      </c>
      <c r="H18" t="s">
        <v>225</v>
      </c>
      <c r="I18" t="s">
        <v>445</v>
      </c>
      <c r="J18" t="s">
        <v>446</v>
      </c>
      <c r="K18" t="s">
        <v>447</v>
      </c>
      <c r="L18" t="s">
        <v>92</v>
      </c>
      <c r="M18">
        <v>22102</v>
      </c>
      <c r="N18" t="s">
        <v>212</v>
      </c>
      <c r="O18">
        <v>18375.28</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row r="19" spans="1:31" x14ac:dyDescent="0.3">
      <c r="A19">
        <v>2025</v>
      </c>
      <c r="B19" s="3">
        <v>45658</v>
      </c>
      <c r="C19" s="3">
        <v>45747</v>
      </c>
      <c r="D19" t="s">
        <v>84</v>
      </c>
      <c r="E19">
        <v>24</v>
      </c>
      <c r="F19" t="s">
        <v>230</v>
      </c>
      <c r="G19" t="s">
        <v>240</v>
      </c>
      <c r="H19" t="s">
        <v>225</v>
      </c>
      <c r="I19" t="s">
        <v>448</v>
      </c>
      <c r="J19" t="s">
        <v>449</v>
      </c>
      <c r="K19" t="s">
        <v>450</v>
      </c>
      <c r="L19" t="s">
        <v>92</v>
      </c>
      <c r="M19">
        <v>22102</v>
      </c>
      <c r="N19" t="s">
        <v>212</v>
      </c>
      <c r="O19">
        <v>18375.28</v>
      </c>
      <c r="P19" t="s">
        <v>212</v>
      </c>
      <c r="Q19" s="5" t="str" cm="1">
        <f t="array" aca="1" ref="Q19" ca="1">HYPERLINK("#"&amp;CELL("direccion",Tabla_471065!A15),"12")</f>
        <v>12</v>
      </c>
      <c r="R19" s="5" t="str" cm="1">
        <f t="array" aca="1" ref="R19" ca="1">HYPERLINK("#"&amp;CELL("direccion",Tabla_471039!A15),"12")</f>
        <v>12</v>
      </c>
      <c r="S19" s="5" t="str" cm="1">
        <f t="array" aca="1" ref="S19" ca="1">HYPERLINK("#"&amp;CELL("direccion",Tabla_471067!A15),"12")</f>
        <v>12</v>
      </c>
      <c r="T19" s="5" t="str" cm="1">
        <f t="array" aca="1" ref="T19" ca="1">HYPERLINK("#"&amp;CELL("direccion",Tabla_471023!A15),"12")</f>
        <v>12</v>
      </c>
      <c r="U19" s="5" t="str" cm="1">
        <f t="array" aca="1" ref="U19" ca="1">HYPERLINK("#"&amp;CELL("direccion",Tabla_471047!A15),"12")</f>
        <v>12</v>
      </c>
      <c r="V19" s="5" t="str" cm="1">
        <f t="array" aca="1" ref="V19" ca="1">HYPERLINK("#"&amp;CELL("direccion",Tabla_471030!A15),"12")</f>
        <v>12</v>
      </c>
      <c r="W19" s="5" t="str" cm="1">
        <f t="array" aca="1" ref="W19" ca="1">HYPERLINK("#"&amp;CELL("direccion",Tabla_471041!A15),"12")</f>
        <v>12</v>
      </c>
      <c r="X19" s="5" t="str" cm="1">
        <f t="array" aca="1" ref="X19" ca="1">HYPERLINK("#"&amp;CELL("direccion",Tabla_471031!A15),"12")</f>
        <v>12</v>
      </c>
      <c r="Y19" s="5" t="str" cm="1">
        <f t="array" aca="1" ref="Y19" ca="1">HYPERLINK("#"&amp;CELL("direccion",Tabla_471032!A15),"12")</f>
        <v>12</v>
      </c>
      <c r="Z19" s="5" t="str" cm="1">
        <f t="array" aca="1" ref="Z19" ca="1">HYPERLINK("#"&amp;CELL("direccion",Tabla_471059!A15),"12")</f>
        <v>12</v>
      </c>
      <c r="AA19" s="5" t="str" cm="1">
        <f t="array" aca="1" ref="AA19" ca="1">HYPERLINK("#"&amp;CELL("direccion",Tabla_471071!A15),"12")</f>
        <v>12</v>
      </c>
      <c r="AB19" s="5" t="str" cm="1">
        <f t="array" aca="1" ref="AB19" ca="1">HYPERLINK("#"&amp;CELL("direccion",Tabla_471062!A15),"12")</f>
        <v>12</v>
      </c>
      <c r="AC19" s="5" t="str" cm="1">
        <f t="array" aca="1" ref="AC19" ca="1">HYPERLINK("#"&amp;CELL("direccion",Tabla_471074!A15),"12")</f>
        <v>12</v>
      </c>
      <c r="AD19" t="s">
        <v>213</v>
      </c>
      <c r="AE19" s="3">
        <v>45747</v>
      </c>
    </row>
    <row r="20" spans="1:31" x14ac:dyDescent="0.3">
      <c r="A20">
        <v>2025</v>
      </c>
      <c r="B20" s="3">
        <v>45658</v>
      </c>
      <c r="C20" s="3">
        <v>45747</v>
      </c>
      <c r="D20" t="s">
        <v>84</v>
      </c>
      <c r="E20">
        <v>45</v>
      </c>
      <c r="F20" t="s">
        <v>241</v>
      </c>
      <c r="G20" t="s">
        <v>242</v>
      </c>
      <c r="H20" t="s">
        <v>225</v>
      </c>
      <c r="I20" t="s">
        <v>451</v>
      </c>
      <c r="J20" t="s">
        <v>452</v>
      </c>
      <c r="K20" t="s">
        <v>453</v>
      </c>
      <c r="L20" t="s">
        <v>92</v>
      </c>
      <c r="M20">
        <v>95327</v>
      </c>
      <c r="N20" t="s">
        <v>212</v>
      </c>
      <c r="O20">
        <v>70665.509999999995</v>
      </c>
      <c r="P20" t="s">
        <v>212</v>
      </c>
      <c r="Q20" s="5" t="str" cm="1">
        <f t="array" aca="1" ref="Q20" ca="1">HYPERLINK("#"&amp;CELL("direccion",Tabla_471065!A16),"13")</f>
        <v>13</v>
      </c>
      <c r="R20" s="5" t="str" cm="1">
        <f t="array" aca="1" ref="R20" ca="1">HYPERLINK("#"&amp;CELL("direccion",Tabla_471039!A16),"13")</f>
        <v>13</v>
      </c>
      <c r="S20" s="5" t="str" cm="1">
        <f t="array" aca="1" ref="S20" ca="1">HYPERLINK("#"&amp;CELL("direccion",Tabla_471067!A16),"13")</f>
        <v>13</v>
      </c>
      <c r="T20" s="5" t="str" cm="1">
        <f t="array" aca="1" ref="T20" ca="1">HYPERLINK("#"&amp;CELL("direccion",Tabla_471023!A16),"13")</f>
        <v>13</v>
      </c>
      <c r="U20" s="5" t="str" cm="1">
        <f t="array" aca="1" ref="U20" ca="1">HYPERLINK("#"&amp;CELL("direccion",Tabla_471047!A16),"13")</f>
        <v>13</v>
      </c>
      <c r="V20" s="5" t="str" cm="1">
        <f t="array" aca="1" ref="V20" ca="1">HYPERLINK("#"&amp;CELL("direccion",Tabla_471030!A16),"13")</f>
        <v>13</v>
      </c>
      <c r="W20" s="5" t="str" cm="1">
        <f t="array" aca="1" ref="W20" ca="1">HYPERLINK("#"&amp;CELL("direccion",Tabla_471041!A16),"13")</f>
        <v>13</v>
      </c>
      <c r="X20" s="5" t="str" cm="1">
        <f t="array" aca="1" ref="X20" ca="1">HYPERLINK("#"&amp;CELL("direccion",Tabla_471031!A16),"13")</f>
        <v>13</v>
      </c>
      <c r="Y20" s="5" t="str" cm="1">
        <f t="array" aca="1" ref="Y20" ca="1">HYPERLINK("#"&amp;CELL("direccion",Tabla_471032!A16),"13")</f>
        <v>13</v>
      </c>
      <c r="Z20" s="5" t="str" cm="1">
        <f t="array" aca="1" ref="Z20" ca="1">HYPERLINK("#"&amp;CELL("direccion",Tabla_471059!A16),"13")</f>
        <v>13</v>
      </c>
      <c r="AA20" s="5" t="str" cm="1">
        <f t="array" aca="1" ref="AA20" ca="1">HYPERLINK("#"&amp;CELL("direccion",Tabla_471071!A16),"13")</f>
        <v>13</v>
      </c>
      <c r="AB20" s="5" t="str" cm="1">
        <f t="array" aca="1" ref="AB20" ca="1">HYPERLINK("#"&amp;CELL("direccion",Tabla_471062!A16),"13")</f>
        <v>13</v>
      </c>
      <c r="AC20" s="5" t="str" cm="1">
        <f t="array" aca="1" ref="AC20" ca="1">HYPERLINK("#"&amp;CELL("direccion",Tabla_471074!A16),"13")</f>
        <v>13</v>
      </c>
      <c r="AD20" t="s">
        <v>213</v>
      </c>
      <c r="AE20" s="3">
        <v>45747</v>
      </c>
    </row>
    <row r="21" spans="1:31" x14ac:dyDescent="0.3">
      <c r="A21">
        <v>2025</v>
      </c>
      <c r="B21" s="3">
        <v>45658</v>
      </c>
      <c r="C21" s="3">
        <v>45747</v>
      </c>
      <c r="D21" t="s">
        <v>84</v>
      </c>
      <c r="E21">
        <v>42</v>
      </c>
      <c r="F21" t="s">
        <v>243</v>
      </c>
      <c r="G21" t="s">
        <v>244</v>
      </c>
      <c r="H21" t="s">
        <v>225</v>
      </c>
      <c r="I21" t="s">
        <v>454</v>
      </c>
      <c r="J21" t="s">
        <v>434</v>
      </c>
      <c r="K21" t="s">
        <v>455</v>
      </c>
      <c r="L21" t="s">
        <v>92</v>
      </c>
      <c r="M21">
        <v>67189</v>
      </c>
      <c r="N21" t="s">
        <v>212</v>
      </c>
      <c r="O21">
        <v>51243.040000000001</v>
      </c>
      <c r="P21" t="s">
        <v>212</v>
      </c>
      <c r="Q21" s="5" t="str" cm="1">
        <f t="array" aca="1" ref="Q21" ca="1">HYPERLINK("#"&amp;CELL("direccion",Tabla_471065!A17),"14")</f>
        <v>14</v>
      </c>
      <c r="R21" s="5" t="str" cm="1">
        <f t="array" aca="1" ref="R21" ca="1">HYPERLINK("#"&amp;CELL("direccion",Tabla_471039!A17),"14")</f>
        <v>14</v>
      </c>
      <c r="S21" s="5" t="str" cm="1">
        <f t="array" aca="1" ref="S21" ca="1">HYPERLINK("#"&amp;CELL("direccion",Tabla_471067!A17),"14")</f>
        <v>14</v>
      </c>
      <c r="T21" s="5" t="str" cm="1">
        <f t="array" aca="1" ref="T21" ca="1">HYPERLINK("#"&amp;CELL("direccion",Tabla_471023!A17),"14")</f>
        <v>14</v>
      </c>
      <c r="U21" s="5" t="str" cm="1">
        <f t="array" aca="1" ref="U21" ca="1">HYPERLINK("#"&amp;CELL("direccion",Tabla_471047!A17),"14")</f>
        <v>14</v>
      </c>
      <c r="V21" s="5" t="str" cm="1">
        <f t="array" aca="1" ref="V21" ca="1">HYPERLINK("#"&amp;CELL("direccion",Tabla_471030!A17),"14")</f>
        <v>14</v>
      </c>
      <c r="W21" s="5" t="str" cm="1">
        <f t="array" aca="1" ref="W21" ca="1">HYPERLINK("#"&amp;CELL("direccion",Tabla_471041!A17),"14")</f>
        <v>14</v>
      </c>
      <c r="X21" s="5" t="str" cm="1">
        <f t="array" aca="1" ref="X21" ca="1">HYPERLINK("#"&amp;CELL("direccion",Tabla_471031!A17),"14")</f>
        <v>14</v>
      </c>
      <c r="Y21" s="5" t="str" cm="1">
        <f t="array" aca="1" ref="Y21" ca="1">HYPERLINK("#"&amp;CELL("direccion",Tabla_471032!A17),"14")</f>
        <v>14</v>
      </c>
      <c r="Z21" s="5" t="str" cm="1">
        <f t="array" aca="1" ref="Z21" ca="1">HYPERLINK("#"&amp;CELL("direccion",Tabla_471059!A17),"14")</f>
        <v>14</v>
      </c>
      <c r="AA21" s="5" t="str" cm="1">
        <f t="array" aca="1" ref="AA21" ca="1">HYPERLINK("#"&amp;CELL("direccion",Tabla_471071!A17),"14")</f>
        <v>14</v>
      </c>
      <c r="AB21" s="5" t="str" cm="1">
        <f t="array" aca="1" ref="AB21" ca="1">HYPERLINK("#"&amp;CELL("direccion",Tabla_471062!A17),"14")</f>
        <v>14</v>
      </c>
      <c r="AC21" s="5" t="str" cm="1">
        <f t="array" aca="1" ref="AC21" ca="1">HYPERLINK("#"&amp;CELL("direccion",Tabla_471074!A17),"14")</f>
        <v>14</v>
      </c>
      <c r="AD21" t="s">
        <v>213</v>
      </c>
      <c r="AE21" s="3">
        <v>45747</v>
      </c>
    </row>
    <row r="22" spans="1:31" x14ac:dyDescent="0.3">
      <c r="A22">
        <v>2025</v>
      </c>
      <c r="B22" s="3">
        <v>45658</v>
      </c>
      <c r="C22" s="3">
        <v>45747</v>
      </c>
      <c r="D22" t="s">
        <v>84</v>
      </c>
      <c r="E22">
        <v>29</v>
      </c>
      <c r="F22" t="s">
        <v>226</v>
      </c>
      <c r="G22" t="s">
        <v>245</v>
      </c>
      <c r="H22" t="s">
        <v>225</v>
      </c>
      <c r="I22" t="s">
        <v>456</v>
      </c>
      <c r="J22" t="s">
        <v>457</v>
      </c>
      <c r="K22" t="s">
        <v>420</v>
      </c>
      <c r="L22" t="s">
        <v>91</v>
      </c>
      <c r="M22">
        <v>35248</v>
      </c>
      <c r="N22" t="s">
        <v>212</v>
      </c>
      <c r="O22">
        <v>28526.67</v>
      </c>
      <c r="P22" t="s">
        <v>212</v>
      </c>
      <c r="Q22" s="5" t="str" cm="1">
        <f t="array" aca="1" ref="Q22" ca="1">HYPERLINK("#"&amp;CELL("direccion",Tabla_471065!A18),"15")</f>
        <v>15</v>
      </c>
      <c r="R22" s="5" t="str" cm="1">
        <f t="array" aca="1" ref="R22" ca="1">HYPERLINK("#"&amp;CELL("direccion",Tabla_471039!A18),"15")</f>
        <v>15</v>
      </c>
      <c r="S22" s="5" t="str" cm="1">
        <f t="array" aca="1" ref="S22" ca="1">HYPERLINK("#"&amp;CELL("direccion",Tabla_471067!A18),"15")</f>
        <v>15</v>
      </c>
      <c r="T22" s="5" t="str" cm="1">
        <f t="array" aca="1" ref="T22" ca="1">HYPERLINK("#"&amp;CELL("direccion",Tabla_471023!A18),"15")</f>
        <v>15</v>
      </c>
      <c r="U22" s="5" t="str" cm="1">
        <f t="array" aca="1" ref="U22" ca="1">HYPERLINK("#"&amp;CELL("direccion",Tabla_471047!A18),"15")</f>
        <v>15</v>
      </c>
      <c r="V22" s="5" t="str" cm="1">
        <f t="array" aca="1" ref="V22" ca="1">HYPERLINK("#"&amp;CELL("direccion",Tabla_471030!A18),"15")</f>
        <v>15</v>
      </c>
      <c r="W22" s="5" t="str" cm="1">
        <f t="array" aca="1" ref="W22" ca="1">HYPERLINK("#"&amp;CELL("direccion",Tabla_471041!A18),"15")</f>
        <v>15</v>
      </c>
      <c r="X22" s="5" t="str" cm="1">
        <f t="array" aca="1" ref="X22" ca="1">HYPERLINK("#"&amp;CELL("direccion",Tabla_471031!A18),"15")</f>
        <v>15</v>
      </c>
      <c r="Y22" s="5" t="str" cm="1">
        <f t="array" aca="1" ref="Y22" ca="1">HYPERLINK("#"&amp;CELL("direccion",Tabla_471032!A18),"15")</f>
        <v>15</v>
      </c>
      <c r="Z22" s="5" t="str" cm="1">
        <f t="array" aca="1" ref="Z22" ca="1">HYPERLINK("#"&amp;CELL("direccion",Tabla_471059!A18),"15")</f>
        <v>15</v>
      </c>
      <c r="AA22" s="5" t="str" cm="1">
        <f t="array" aca="1" ref="AA22" ca="1">HYPERLINK("#"&amp;CELL("direccion",Tabla_471071!A18),"15")</f>
        <v>15</v>
      </c>
      <c r="AB22" s="5" t="str" cm="1">
        <f t="array" aca="1" ref="AB22" ca="1">HYPERLINK("#"&amp;CELL("direccion",Tabla_471062!A18),"15")</f>
        <v>15</v>
      </c>
      <c r="AC22" s="5" t="str" cm="1">
        <f t="array" aca="1" ref="AC22" ca="1">HYPERLINK("#"&amp;CELL("direccion",Tabla_471074!A18),"15")</f>
        <v>15</v>
      </c>
      <c r="AD22" t="s">
        <v>213</v>
      </c>
      <c r="AE22" s="3">
        <v>45747</v>
      </c>
    </row>
    <row r="23" spans="1:31" x14ac:dyDescent="0.3">
      <c r="A23">
        <v>2025</v>
      </c>
      <c r="B23" s="3">
        <v>45658</v>
      </c>
      <c r="C23" s="3">
        <v>45747</v>
      </c>
      <c r="D23" t="s">
        <v>84</v>
      </c>
      <c r="E23">
        <v>25</v>
      </c>
      <c r="F23" t="s">
        <v>246</v>
      </c>
      <c r="G23" t="s">
        <v>247</v>
      </c>
      <c r="H23" t="s">
        <v>225</v>
      </c>
      <c r="I23" t="s">
        <v>458</v>
      </c>
      <c r="J23" t="s">
        <v>459</v>
      </c>
      <c r="K23" t="s">
        <v>460</v>
      </c>
      <c r="L23" t="s">
        <v>92</v>
      </c>
      <c r="M23">
        <v>24672</v>
      </c>
      <c r="N23" t="s">
        <v>212</v>
      </c>
      <c r="O23">
        <v>20384.75</v>
      </c>
      <c r="P23" t="s">
        <v>212</v>
      </c>
      <c r="Q23" s="5" t="str" cm="1">
        <f t="array" aca="1" ref="Q23" ca="1">HYPERLINK("#"&amp;CELL("direccion",Tabla_471065!A19),"16")</f>
        <v>16</v>
      </c>
      <c r="R23" s="5" t="str" cm="1">
        <f t="array" aca="1" ref="R23" ca="1">HYPERLINK("#"&amp;CELL("direccion",Tabla_471039!A19),"16")</f>
        <v>16</v>
      </c>
      <c r="S23" s="5" t="str" cm="1">
        <f t="array" aca="1" ref="S23" ca="1">HYPERLINK("#"&amp;CELL("direccion",Tabla_471067!A19),"16")</f>
        <v>16</v>
      </c>
      <c r="T23" s="5" t="str" cm="1">
        <f t="array" aca="1" ref="T23" ca="1">HYPERLINK("#"&amp;CELL("direccion",Tabla_471023!A19),"16")</f>
        <v>16</v>
      </c>
      <c r="U23" s="5" t="str" cm="1">
        <f t="array" aca="1" ref="U23" ca="1">HYPERLINK("#"&amp;CELL("direccion",Tabla_471047!A19),"16")</f>
        <v>16</v>
      </c>
      <c r="V23" s="5" t="str" cm="1">
        <f t="array" aca="1" ref="V23" ca="1">HYPERLINK("#"&amp;CELL("direccion",Tabla_471030!A19),"16")</f>
        <v>16</v>
      </c>
      <c r="W23" s="5" t="str" cm="1">
        <f t="array" aca="1" ref="W23" ca="1">HYPERLINK("#"&amp;CELL("direccion",Tabla_471041!A19),"16")</f>
        <v>16</v>
      </c>
      <c r="X23" s="5" t="str" cm="1">
        <f t="array" aca="1" ref="X23" ca="1">HYPERLINK("#"&amp;CELL("direccion",Tabla_471031!A19),"16")</f>
        <v>16</v>
      </c>
      <c r="Y23" s="5" t="str" cm="1">
        <f t="array" aca="1" ref="Y23" ca="1">HYPERLINK("#"&amp;CELL("direccion",Tabla_471032!A19),"16")</f>
        <v>16</v>
      </c>
      <c r="Z23" s="5" t="str" cm="1">
        <f t="array" aca="1" ref="Z23" ca="1">HYPERLINK("#"&amp;CELL("direccion",Tabla_471059!A19),"16")</f>
        <v>16</v>
      </c>
      <c r="AA23" s="5" t="str" cm="1">
        <f t="array" aca="1" ref="AA23" ca="1">HYPERLINK("#"&amp;CELL("direccion",Tabla_471071!A19),"16")</f>
        <v>16</v>
      </c>
      <c r="AB23" s="5" t="str" cm="1">
        <f t="array" aca="1" ref="AB23" ca="1">HYPERLINK("#"&amp;CELL("direccion",Tabla_471062!A19),"16")</f>
        <v>16</v>
      </c>
      <c r="AC23" s="5" t="str" cm="1">
        <f t="array" aca="1" ref="AC23" ca="1">HYPERLINK("#"&amp;CELL("direccion",Tabla_471074!A19),"16")</f>
        <v>16</v>
      </c>
      <c r="AD23" t="s">
        <v>213</v>
      </c>
      <c r="AE23" s="3">
        <v>45747</v>
      </c>
    </row>
    <row r="24" spans="1:31" x14ac:dyDescent="0.3">
      <c r="A24">
        <v>2025</v>
      </c>
      <c r="B24" s="3">
        <v>45658</v>
      </c>
      <c r="C24" s="3">
        <v>45747</v>
      </c>
      <c r="D24" t="s">
        <v>84</v>
      </c>
      <c r="E24">
        <v>25</v>
      </c>
      <c r="F24" t="s">
        <v>246</v>
      </c>
      <c r="G24" t="s">
        <v>248</v>
      </c>
      <c r="H24" t="s">
        <v>225</v>
      </c>
      <c r="I24" t="s">
        <v>461</v>
      </c>
      <c r="J24" t="s">
        <v>462</v>
      </c>
      <c r="K24" t="s">
        <v>463</v>
      </c>
      <c r="L24" t="s">
        <v>91</v>
      </c>
      <c r="M24">
        <v>24672</v>
      </c>
      <c r="N24" t="s">
        <v>212</v>
      </c>
      <c r="O24">
        <v>20384.75</v>
      </c>
      <c r="P24" t="s">
        <v>212</v>
      </c>
      <c r="Q24" s="5" t="str" cm="1">
        <f t="array" aca="1" ref="Q24" ca="1">HYPERLINK("#"&amp;CELL("direccion",Tabla_471065!A20),"17")</f>
        <v>17</v>
      </c>
      <c r="R24" s="5" t="str" cm="1">
        <f t="array" aca="1" ref="R24" ca="1">HYPERLINK("#"&amp;CELL("direccion",Tabla_471039!A20),"17")</f>
        <v>17</v>
      </c>
      <c r="S24" s="5" t="str" cm="1">
        <f t="array" aca="1" ref="S24" ca="1">HYPERLINK("#"&amp;CELL("direccion",Tabla_471067!A20),"17")</f>
        <v>17</v>
      </c>
      <c r="T24" s="5" t="str" cm="1">
        <f t="array" aca="1" ref="T24" ca="1">HYPERLINK("#"&amp;CELL("direccion",Tabla_471023!A20),"17")</f>
        <v>17</v>
      </c>
      <c r="U24" s="5" t="str" cm="1">
        <f t="array" aca="1" ref="U24" ca="1">HYPERLINK("#"&amp;CELL("direccion",Tabla_471047!A20),"17")</f>
        <v>17</v>
      </c>
      <c r="V24" s="5" t="str" cm="1">
        <f t="array" aca="1" ref="V24" ca="1">HYPERLINK("#"&amp;CELL("direccion",Tabla_471030!A20),"17")</f>
        <v>17</v>
      </c>
      <c r="W24" s="5" t="str" cm="1">
        <f t="array" aca="1" ref="W24" ca="1">HYPERLINK("#"&amp;CELL("direccion",Tabla_471041!A20),"17")</f>
        <v>17</v>
      </c>
      <c r="X24" s="5" t="str" cm="1">
        <f t="array" aca="1" ref="X24" ca="1">HYPERLINK("#"&amp;CELL("direccion",Tabla_471031!A20),"17")</f>
        <v>17</v>
      </c>
      <c r="Y24" s="5" t="str" cm="1">
        <f t="array" aca="1" ref="Y24" ca="1">HYPERLINK("#"&amp;CELL("direccion",Tabla_471032!A20),"17")</f>
        <v>17</v>
      </c>
      <c r="Z24" s="5" t="str" cm="1">
        <f t="array" aca="1" ref="Z24" ca="1">HYPERLINK("#"&amp;CELL("direccion",Tabla_471059!A20),"17")</f>
        <v>17</v>
      </c>
      <c r="AA24" s="5" t="str" cm="1">
        <f t="array" aca="1" ref="AA24" ca="1">HYPERLINK("#"&amp;CELL("direccion",Tabla_471071!A20),"17")</f>
        <v>17</v>
      </c>
      <c r="AB24" s="5" t="str" cm="1">
        <f t="array" aca="1" ref="AB24" ca="1">HYPERLINK("#"&amp;CELL("direccion",Tabla_471062!A20),"17")</f>
        <v>17</v>
      </c>
      <c r="AC24" s="5" t="str" cm="1">
        <f t="array" aca="1" ref="AC24" ca="1">HYPERLINK("#"&amp;CELL("direccion",Tabla_471074!A20),"17")</f>
        <v>17</v>
      </c>
      <c r="AD24" t="s">
        <v>213</v>
      </c>
      <c r="AE24" s="3">
        <v>45747</v>
      </c>
    </row>
    <row r="25" spans="1:31" x14ac:dyDescent="0.3">
      <c r="A25">
        <v>2025</v>
      </c>
      <c r="B25" s="3">
        <v>45658</v>
      </c>
      <c r="C25" s="3">
        <v>45747</v>
      </c>
      <c r="D25" t="s">
        <v>84</v>
      </c>
      <c r="E25">
        <v>29</v>
      </c>
      <c r="F25" t="s">
        <v>226</v>
      </c>
      <c r="G25" t="s">
        <v>249</v>
      </c>
      <c r="H25" t="s">
        <v>225</v>
      </c>
      <c r="I25" t="s">
        <v>464</v>
      </c>
      <c r="J25" t="s">
        <v>440</v>
      </c>
      <c r="K25" t="s">
        <v>465</v>
      </c>
      <c r="L25" t="s">
        <v>91</v>
      </c>
      <c r="M25">
        <v>35248</v>
      </c>
      <c r="N25" t="s">
        <v>212</v>
      </c>
      <c r="O25">
        <v>28526.67</v>
      </c>
      <c r="P25" t="s">
        <v>212</v>
      </c>
      <c r="Q25" s="5" t="str" cm="1">
        <f t="array" aca="1" ref="Q25" ca="1">HYPERLINK("#"&amp;CELL("direccion",Tabla_471065!A21),"18")</f>
        <v>18</v>
      </c>
      <c r="R25" s="5" t="str" cm="1">
        <f t="array" aca="1" ref="R25" ca="1">HYPERLINK("#"&amp;CELL("direccion",Tabla_471039!A21),"18")</f>
        <v>18</v>
      </c>
      <c r="S25" s="5" t="str" cm="1">
        <f t="array" aca="1" ref="S25" ca="1">HYPERLINK("#"&amp;CELL("direccion",Tabla_471067!A21),"18")</f>
        <v>18</v>
      </c>
      <c r="T25" s="5" t="str" cm="1">
        <f t="array" aca="1" ref="T25" ca="1">HYPERLINK("#"&amp;CELL("direccion",Tabla_471023!A21),"18")</f>
        <v>18</v>
      </c>
      <c r="U25" s="5" t="str" cm="1">
        <f t="array" aca="1" ref="U25" ca="1">HYPERLINK("#"&amp;CELL("direccion",Tabla_471047!A21),"18")</f>
        <v>18</v>
      </c>
      <c r="V25" s="5" t="str" cm="1">
        <f t="array" aca="1" ref="V25" ca="1">HYPERLINK("#"&amp;CELL("direccion",Tabla_471030!A21),"18")</f>
        <v>18</v>
      </c>
      <c r="W25" s="5" t="str" cm="1">
        <f t="array" aca="1" ref="W25" ca="1">HYPERLINK("#"&amp;CELL("direccion",Tabla_471041!A21),"18")</f>
        <v>18</v>
      </c>
      <c r="X25" s="5" t="str" cm="1">
        <f t="array" aca="1" ref="X25" ca="1">HYPERLINK("#"&amp;CELL("direccion",Tabla_471031!A21),"18")</f>
        <v>18</v>
      </c>
      <c r="Y25" s="5" t="str" cm="1">
        <f t="array" aca="1" ref="Y25" ca="1">HYPERLINK("#"&amp;CELL("direccion",Tabla_471032!A21),"18")</f>
        <v>18</v>
      </c>
      <c r="Z25" s="5" t="str" cm="1">
        <f t="array" aca="1" ref="Z25" ca="1">HYPERLINK("#"&amp;CELL("direccion",Tabla_471059!A21),"18")</f>
        <v>18</v>
      </c>
      <c r="AA25" s="5" t="str" cm="1">
        <f t="array" aca="1" ref="AA25" ca="1">HYPERLINK("#"&amp;CELL("direccion",Tabla_471071!A21),"18")</f>
        <v>18</v>
      </c>
      <c r="AB25" s="5" t="str" cm="1">
        <f t="array" aca="1" ref="AB25" ca="1">HYPERLINK("#"&amp;CELL("direccion",Tabla_471062!A21),"18")</f>
        <v>18</v>
      </c>
      <c r="AC25" s="5" t="str" cm="1">
        <f t="array" aca="1" ref="AC25" ca="1">HYPERLINK("#"&amp;CELL("direccion",Tabla_471074!A21),"18")</f>
        <v>18</v>
      </c>
      <c r="AD25" t="s">
        <v>213</v>
      </c>
      <c r="AE25" s="3">
        <v>45747</v>
      </c>
    </row>
    <row r="26" spans="1:31" x14ac:dyDescent="0.3">
      <c r="A26">
        <v>2025</v>
      </c>
      <c r="B26" s="3">
        <v>45658</v>
      </c>
      <c r="C26" s="3">
        <v>45747</v>
      </c>
      <c r="D26" t="s">
        <v>84</v>
      </c>
      <c r="E26">
        <v>25</v>
      </c>
      <c r="F26" t="s">
        <v>246</v>
      </c>
      <c r="G26" t="s">
        <v>250</v>
      </c>
      <c r="H26" t="s">
        <v>225</v>
      </c>
      <c r="I26" t="s">
        <v>466</v>
      </c>
      <c r="J26" t="s">
        <v>467</v>
      </c>
      <c r="K26" t="s">
        <v>468</v>
      </c>
      <c r="L26" t="s">
        <v>91</v>
      </c>
      <c r="M26">
        <v>24672</v>
      </c>
      <c r="N26" t="s">
        <v>212</v>
      </c>
      <c r="O26">
        <v>20384.75</v>
      </c>
      <c r="P26" t="s">
        <v>212</v>
      </c>
      <c r="Q26" s="5" t="str" cm="1">
        <f t="array" aca="1" ref="Q26" ca="1">HYPERLINK("#"&amp;CELL("direccion",Tabla_471065!A22),"19")</f>
        <v>19</v>
      </c>
      <c r="R26" s="5" t="str" cm="1">
        <f t="array" aca="1" ref="R26" ca="1">HYPERLINK("#"&amp;CELL("direccion",Tabla_471039!A22),"19")</f>
        <v>19</v>
      </c>
      <c r="S26" s="5" t="str" cm="1">
        <f t="array" aca="1" ref="S26" ca="1">HYPERLINK("#"&amp;CELL("direccion",Tabla_471067!A22),"19")</f>
        <v>19</v>
      </c>
      <c r="T26" s="5" t="str" cm="1">
        <f t="array" aca="1" ref="T26" ca="1">HYPERLINK("#"&amp;CELL("direccion",Tabla_471023!A22),"19")</f>
        <v>19</v>
      </c>
      <c r="U26" s="5" t="str" cm="1">
        <f t="array" aca="1" ref="U26" ca="1">HYPERLINK("#"&amp;CELL("direccion",Tabla_471047!A22),"19")</f>
        <v>19</v>
      </c>
      <c r="V26" s="5" t="str" cm="1">
        <f t="array" aca="1" ref="V26" ca="1">HYPERLINK("#"&amp;CELL("direccion",Tabla_471030!A22),"19")</f>
        <v>19</v>
      </c>
      <c r="W26" s="5" t="str" cm="1">
        <f t="array" aca="1" ref="W26" ca="1">HYPERLINK("#"&amp;CELL("direccion",Tabla_471041!A22),"19")</f>
        <v>19</v>
      </c>
      <c r="X26" s="5" t="str" cm="1">
        <f t="array" aca="1" ref="X26" ca="1">HYPERLINK("#"&amp;CELL("direccion",Tabla_471031!A22),"19")</f>
        <v>19</v>
      </c>
      <c r="Y26" s="5" t="str" cm="1">
        <f t="array" aca="1" ref="Y26" ca="1">HYPERLINK("#"&amp;CELL("direccion",Tabla_471032!A22),"19")</f>
        <v>19</v>
      </c>
      <c r="Z26" s="5" t="str" cm="1">
        <f t="array" aca="1" ref="Z26" ca="1">HYPERLINK("#"&amp;CELL("direccion",Tabla_471059!A22),"19")</f>
        <v>19</v>
      </c>
      <c r="AA26" s="5" t="str" cm="1">
        <f t="array" aca="1" ref="AA26" ca="1">HYPERLINK("#"&amp;CELL("direccion",Tabla_471071!A22),"19")</f>
        <v>19</v>
      </c>
      <c r="AB26" s="5" t="str" cm="1">
        <f t="array" aca="1" ref="AB26" ca="1">HYPERLINK("#"&amp;CELL("direccion",Tabla_471062!A22),"19")</f>
        <v>19</v>
      </c>
      <c r="AC26" s="5" t="str" cm="1">
        <f t="array" aca="1" ref="AC26" ca="1">HYPERLINK("#"&amp;CELL("direccion",Tabla_471074!A22),"19")</f>
        <v>19</v>
      </c>
      <c r="AD26" t="s">
        <v>213</v>
      </c>
      <c r="AE26" s="3">
        <v>45747</v>
      </c>
    </row>
    <row r="27" spans="1:31" x14ac:dyDescent="0.3">
      <c r="A27">
        <v>2025</v>
      </c>
      <c r="B27" s="3">
        <v>45658</v>
      </c>
      <c r="C27" s="3">
        <v>45747</v>
      </c>
      <c r="D27" t="s">
        <v>84</v>
      </c>
      <c r="E27">
        <v>25</v>
      </c>
      <c r="F27" t="s">
        <v>246</v>
      </c>
      <c r="G27" t="s">
        <v>251</v>
      </c>
      <c r="H27" t="s">
        <v>225</v>
      </c>
      <c r="I27" t="s">
        <v>469</v>
      </c>
      <c r="J27" t="s">
        <v>449</v>
      </c>
      <c r="K27" t="s">
        <v>462</v>
      </c>
      <c r="L27" t="s">
        <v>92</v>
      </c>
      <c r="M27">
        <v>24672</v>
      </c>
      <c r="N27" t="s">
        <v>212</v>
      </c>
      <c r="O27">
        <v>20384.75</v>
      </c>
      <c r="P27" t="s">
        <v>212</v>
      </c>
      <c r="Q27" s="5" t="str" cm="1">
        <f t="array" aca="1" ref="Q27" ca="1">HYPERLINK("#"&amp;CELL("direccion",Tabla_471065!A23),"20")</f>
        <v>20</v>
      </c>
      <c r="R27" s="5" t="str" cm="1">
        <f t="array" aca="1" ref="R27" ca="1">HYPERLINK("#"&amp;CELL("direccion",Tabla_471039!A23),"20")</f>
        <v>20</v>
      </c>
      <c r="S27" s="5" t="str" cm="1">
        <f t="array" aca="1" ref="S27" ca="1">HYPERLINK("#"&amp;CELL("direccion",Tabla_471067!A23),"20")</f>
        <v>20</v>
      </c>
      <c r="T27" s="5" t="str" cm="1">
        <f t="array" aca="1" ref="T27" ca="1">HYPERLINK("#"&amp;CELL("direccion",Tabla_471023!A23),"20")</f>
        <v>20</v>
      </c>
      <c r="U27" s="5" t="str" cm="1">
        <f t="array" aca="1" ref="U27" ca="1">HYPERLINK("#"&amp;CELL("direccion",Tabla_471047!A23),"20")</f>
        <v>20</v>
      </c>
      <c r="V27" s="5" t="str" cm="1">
        <f t="array" aca="1" ref="V27" ca="1">HYPERLINK("#"&amp;CELL("direccion",Tabla_471030!A23),"20")</f>
        <v>20</v>
      </c>
      <c r="W27" s="5" t="str" cm="1">
        <f t="array" aca="1" ref="W27" ca="1">HYPERLINK("#"&amp;CELL("direccion",Tabla_471041!A23),"20")</f>
        <v>20</v>
      </c>
      <c r="X27" s="5" t="str" cm="1">
        <f t="array" aca="1" ref="X27" ca="1">HYPERLINK("#"&amp;CELL("direccion",Tabla_471031!A23),"20")</f>
        <v>20</v>
      </c>
      <c r="Y27" s="5" t="str" cm="1">
        <f t="array" aca="1" ref="Y27" ca="1">HYPERLINK("#"&amp;CELL("direccion",Tabla_471032!A23),"20")</f>
        <v>20</v>
      </c>
      <c r="Z27" s="5" t="str" cm="1">
        <f t="array" aca="1" ref="Z27" ca="1">HYPERLINK("#"&amp;CELL("direccion",Tabla_471059!A23),"20")</f>
        <v>20</v>
      </c>
      <c r="AA27" s="5" t="str" cm="1">
        <f t="array" aca="1" ref="AA27" ca="1">HYPERLINK("#"&amp;CELL("direccion",Tabla_471071!A23),"20")</f>
        <v>20</v>
      </c>
      <c r="AB27" s="5" t="str" cm="1">
        <f t="array" aca="1" ref="AB27" ca="1">HYPERLINK("#"&amp;CELL("direccion",Tabla_471062!A23),"20")</f>
        <v>20</v>
      </c>
      <c r="AC27" s="5" t="str" cm="1">
        <f t="array" aca="1" ref="AC27" ca="1">HYPERLINK("#"&amp;CELL("direccion",Tabla_471074!A23),"20")</f>
        <v>20</v>
      </c>
      <c r="AD27" t="s">
        <v>213</v>
      </c>
      <c r="AE27" s="3">
        <v>45747</v>
      </c>
    </row>
    <row r="28" spans="1:31" x14ac:dyDescent="0.3">
      <c r="A28">
        <v>2025</v>
      </c>
      <c r="B28" s="3">
        <v>45658</v>
      </c>
      <c r="C28" s="3">
        <v>45747</v>
      </c>
      <c r="D28" t="s">
        <v>84</v>
      </c>
      <c r="E28">
        <v>42</v>
      </c>
      <c r="F28" t="s">
        <v>243</v>
      </c>
      <c r="G28" t="s">
        <v>252</v>
      </c>
      <c r="H28" t="s">
        <v>225</v>
      </c>
      <c r="I28" t="s">
        <v>470</v>
      </c>
      <c r="J28" t="s">
        <v>471</v>
      </c>
      <c r="K28" t="s">
        <v>472</v>
      </c>
      <c r="L28" t="s">
        <v>91</v>
      </c>
      <c r="M28">
        <v>67189</v>
      </c>
      <c r="N28" t="s">
        <v>212</v>
      </c>
      <c r="O28">
        <v>51243.040000000001</v>
      </c>
      <c r="P28" t="s">
        <v>212</v>
      </c>
      <c r="Q28" s="5" t="str" cm="1">
        <f t="array" aca="1" ref="Q28" ca="1">HYPERLINK("#"&amp;CELL("direccion",Tabla_471065!A24),"21")</f>
        <v>21</v>
      </c>
      <c r="R28" s="5" t="str" cm="1">
        <f t="array" aca="1" ref="R28" ca="1">HYPERLINK("#"&amp;CELL("direccion",Tabla_471039!A24),"21")</f>
        <v>21</v>
      </c>
      <c r="S28" s="5" t="str" cm="1">
        <f t="array" aca="1" ref="S28" ca="1">HYPERLINK("#"&amp;CELL("direccion",Tabla_471067!A24),"21")</f>
        <v>21</v>
      </c>
      <c r="T28" s="5" t="str" cm="1">
        <f t="array" aca="1" ref="T28" ca="1">HYPERLINK("#"&amp;CELL("direccion",Tabla_471023!A24),"21")</f>
        <v>21</v>
      </c>
      <c r="U28" s="5" t="str" cm="1">
        <f t="array" aca="1" ref="U28" ca="1">HYPERLINK("#"&amp;CELL("direccion",Tabla_471047!A24),"21")</f>
        <v>21</v>
      </c>
      <c r="V28" s="5" t="str" cm="1">
        <f t="array" aca="1" ref="V28" ca="1">HYPERLINK("#"&amp;CELL("direccion",Tabla_471030!A24),"21")</f>
        <v>21</v>
      </c>
      <c r="W28" s="5" t="str" cm="1">
        <f t="array" aca="1" ref="W28" ca="1">HYPERLINK("#"&amp;CELL("direccion",Tabla_471041!A24),"21")</f>
        <v>21</v>
      </c>
      <c r="X28" s="5" t="str" cm="1">
        <f t="array" aca="1" ref="X28" ca="1">HYPERLINK("#"&amp;CELL("direccion",Tabla_471031!A24),"21")</f>
        <v>21</v>
      </c>
      <c r="Y28" s="5" t="str" cm="1">
        <f t="array" aca="1" ref="Y28" ca="1">HYPERLINK("#"&amp;CELL("direccion",Tabla_471032!A24),"21")</f>
        <v>21</v>
      </c>
      <c r="Z28" s="5" t="str" cm="1">
        <f t="array" aca="1" ref="Z28" ca="1">HYPERLINK("#"&amp;CELL("direccion",Tabla_471059!A24),"21")</f>
        <v>21</v>
      </c>
      <c r="AA28" s="5" t="str" cm="1">
        <f t="array" aca="1" ref="AA28" ca="1">HYPERLINK("#"&amp;CELL("direccion",Tabla_471071!A24),"21")</f>
        <v>21</v>
      </c>
      <c r="AB28" s="5" t="str" cm="1">
        <f t="array" aca="1" ref="AB28" ca="1">HYPERLINK("#"&amp;CELL("direccion",Tabla_471062!A24),"21")</f>
        <v>21</v>
      </c>
      <c r="AC28" s="5" t="str" cm="1">
        <f t="array" aca="1" ref="AC28" ca="1">HYPERLINK("#"&amp;CELL("direccion",Tabla_471074!A24),"21")</f>
        <v>21</v>
      </c>
      <c r="AD28" t="s">
        <v>213</v>
      </c>
      <c r="AE28" s="3">
        <v>45747</v>
      </c>
    </row>
    <row r="29" spans="1:31" x14ac:dyDescent="0.3">
      <c r="A29">
        <v>2025</v>
      </c>
      <c r="B29" s="3">
        <v>45658</v>
      </c>
      <c r="C29" s="3">
        <v>45747</v>
      </c>
      <c r="D29" t="s">
        <v>84</v>
      </c>
      <c r="E29">
        <v>29</v>
      </c>
      <c r="F29" t="s">
        <v>226</v>
      </c>
      <c r="G29" t="s">
        <v>253</v>
      </c>
      <c r="H29" t="s">
        <v>225</v>
      </c>
      <c r="I29" t="s">
        <v>473</v>
      </c>
      <c r="J29" t="s">
        <v>474</v>
      </c>
      <c r="K29" t="s">
        <v>475</v>
      </c>
      <c r="L29" t="s">
        <v>91</v>
      </c>
      <c r="M29">
        <v>35248</v>
      </c>
      <c r="N29" t="s">
        <v>212</v>
      </c>
      <c r="O29">
        <v>28526.67</v>
      </c>
      <c r="P29" t="s">
        <v>212</v>
      </c>
      <c r="Q29" s="5" t="str" cm="1">
        <f t="array" aca="1" ref="Q29" ca="1">HYPERLINK("#"&amp;CELL("direccion",Tabla_471065!A25),"22")</f>
        <v>22</v>
      </c>
      <c r="R29" s="5" t="str" cm="1">
        <f t="array" aca="1" ref="R29" ca="1">HYPERLINK("#"&amp;CELL("direccion",Tabla_471039!A25),"22")</f>
        <v>22</v>
      </c>
      <c r="S29" s="5" t="str" cm="1">
        <f t="array" aca="1" ref="S29" ca="1">HYPERLINK("#"&amp;CELL("direccion",Tabla_471067!A25),"22")</f>
        <v>22</v>
      </c>
      <c r="T29" s="5" t="str" cm="1">
        <f t="array" aca="1" ref="T29" ca="1">HYPERLINK("#"&amp;CELL("direccion",Tabla_471023!A25),"22")</f>
        <v>22</v>
      </c>
      <c r="U29" s="5" t="str" cm="1">
        <f t="array" aca="1" ref="U29" ca="1">HYPERLINK("#"&amp;CELL("direccion",Tabla_471047!A25),"22")</f>
        <v>22</v>
      </c>
      <c r="V29" s="5" t="str" cm="1">
        <f t="array" aca="1" ref="V29" ca="1">HYPERLINK("#"&amp;CELL("direccion",Tabla_471030!A25),"22")</f>
        <v>22</v>
      </c>
      <c r="W29" s="5" t="str" cm="1">
        <f t="array" aca="1" ref="W29" ca="1">HYPERLINK("#"&amp;CELL("direccion",Tabla_471041!A25),"22")</f>
        <v>22</v>
      </c>
      <c r="X29" s="5" t="str" cm="1">
        <f t="array" aca="1" ref="X29" ca="1">HYPERLINK("#"&amp;CELL("direccion",Tabla_471031!A25),"22")</f>
        <v>22</v>
      </c>
      <c r="Y29" s="5" t="str" cm="1">
        <f t="array" aca="1" ref="Y29" ca="1">HYPERLINK("#"&amp;CELL("direccion",Tabla_471032!A25),"22")</f>
        <v>22</v>
      </c>
      <c r="Z29" s="5" t="str" cm="1">
        <f t="array" aca="1" ref="Z29" ca="1">HYPERLINK("#"&amp;CELL("direccion",Tabla_471059!A25),"22")</f>
        <v>22</v>
      </c>
      <c r="AA29" s="5" t="str" cm="1">
        <f t="array" aca="1" ref="AA29" ca="1">HYPERLINK("#"&amp;CELL("direccion",Tabla_471071!A25),"22")</f>
        <v>22</v>
      </c>
      <c r="AB29" s="5" t="str" cm="1">
        <f t="array" aca="1" ref="AB29" ca="1">HYPERLINK("#"&amp;CELL("direccion",Tabla_471062!A25),"22")</f>
        <v>22</v>
      </c>
      <c r="AC29" s="5" t="str" cm="1">
        <f t="array" aca="1" ref="AC29" ca="1">HYPERLINK("#"&amp;CELL("direccion",Tabla_471074!A25),"22")</f>
        <v>22</v>
      </c>
      <c r="AD29" t="s">
        <v>213</v>
      </c>
      <c r="AE29" s="3">
        <v>45747</v>
      </c>
    </row>
    <row r="30" spans="1:31" x14ac:dyDescent="0.3">
      <c r="A30">
        <v>2025</v>
      </c>
      <c r="B30" s="3">
        <v>45658</v>
      </c>
      <c r="C30" s="3">
        <v>45747</v>
      </c>
      <c r="D30" t="s">
        <v>84</v>
      </c>
      <c r="E30">
        <v>25</v>
      </c>
      <c r="F30" t="s">
        <v>246</v>
      </c>
      <c r="G30" t="s">
        <v>254</v>
      </c>
      <c r="H30" t="s">
        <v>225</v>
      </c>
      <c r="I30" t="s">
        <v>476</v>
      </c>
      <c r="J30" t="s">
        <v>477</v>
      </c>
      <c r="K30" t="s">
        <v>434</v>
      </c>
      <c r="L30" t="s">
        <v>92</v>
      </c>
      <c r="M30">
        <v>24672</v>
      </c>
      <c r="N30" t="s">
        <v>212</v>
      </c>
      <c r="O30">
        <v>20384.75</v>
      </c>
      <c r="P30" t="s">
        <v>212</v>
      </c>
      <c r="Q30" s="5" t="str" cm="1">
        <f t="array" aca="1" ref="Q30" ca="1">HYPERLINK("#"&amp;CELL("direccion",Tabla_471065!A26),"23")</f>
        <v>23</v>
      </c>
      <c r="R30" s="5" t="str" cm="1">
        <f t="array" aca="1" ref="R30" ca="1">HYPERLINK("#"&amp;CELL("direccion",Tabla_471039!A26),"23")</f>
        <v>23</v>
      </c>
      <c r="S30" s="5" t="str" cm="1">
        <f t="array" aca="1" ref="S30" ca="1">HYPERLINK("#"&amp;CELL("direccion",Tabla_471067!A26),"23")</f>
        <v>23</v>
      </c>
      <c r="T30" s="5" t="str" cm="1">
        <f t="array" aca="1" ref="T30" ca="1">HYPERLINK("#"&amp;CELL("direccion",Tabla_471023!A26),"23")</f>
        <v>23</v>
      </c>
      <c r="U30" s="5" t="str" cm="1">
        <f t="array" aca="1" ref="U30" ca="1">HYPERLINK("#"&amp;CELL("direccion",Tabla_471047!A26),"23")</f>
        <v>23</v>
      </c>
      <c r="V30" s="5" t="str" cm="1">
        <f t="array" aca="1" ref="V30" ca="1">HYPERLINK("#"&amp;CELL("direccion",Tabla_471030!A26),"23")</f>
        <v>23</v>
      </c>
      <c r="W30" s="5" t="str" cm="1">
        <f t="array" aca="1" ref="W30" ca="1">HYPERLINK("#"&amp;CELL("direccion",Tabla_471041!A26),"23")</f>
        <v>23</v>
      </c>
      <c r="X30" s="5" t="str" cm="1">
        <f t="array" aca="1" ref="X30" ca="1">HYPERLINK("#"&amp;CELL("direccion",Tabla_471031!A26),"23")</f>
        <v>23</v>
      </c>
      <c r="Y30" s="5" t="str" cm="1">
        <f t="array" aca="1" ref="Y30" ca="1">HYPERLINK("#"&amp;CELL("direccion",Tabla_471032!A26),"23")</f>
        <v>23</v>
      </c>
      <c r="Z30" s="5" t="str" cm="1">
        <f t="array" aca="1" ref="Z30" ca="1">HYPERLINK("#"&amp;CELL("direccion",Tabla_471059!A26),"23")</f>
        <v>23</v>
      </c>
      <c r="AA30" s="5" t="str" cm="1">
        <f t="array" aca="1" ref="AA30" ca="1">HYPERLINK("#"&amp;CELL("direccion",Tabla_471071!A26),"23")</f>
        <v>23</v>
      </c>
      <c r="AB30" s="5" t="str" cm="1">
        <f t="array" aca="1" ref="AB30" ca="1">HYPERLINK("#"&amp;CELL("direccion",Tabla_471062!A26),"23")</f>
        <v>23</v>
      </c>
      <c r="AC30" s="5" t="str" cm="1">
        <f t="array" aca="1" ref="AC30" ca="1">HYPERLINK("#"&amp;CELL("direccion",Tabla_471074!A26),"23")</f>
        <v>23</v>
      </c>
      <c r="AD30" t="s">
        <v>213</v>
      </c>
      <c r="AE30" s="3">
        <v>45747</v>
      </c>
    </row>
    <row r="31" spans="1:31" x14ac:dyDescent="0.3">
      <c r="A31">
        <v>2025</v>
      </c>
      <c r="B31" s="3">
        <v>45658</v>
      </c>
      <c r="C31" s="3">
        <v>45747</v>
      </c>
      <c r="D31" t="s">
        <v>84</v>
      </c>
      <c r="E31">
        <v>21</v>
      </c>
      <c r="F31" t="s">
        <v>228</v>
      </c>
      <c r="G31" t="s">
        <v>255</v>
      </c>
      <c r="H31" t="s">
        <v>225</v>
      </c>
      <c r="I31" t="s">
        <v>478</v>
      </c>
      <c r="J31" t="s">
        <v>479</v>
      </c>
      <c r="K31" t="s">
        <v>480</v>
      </c>
      <c r="L31" t="s">
        <v>91</v>
      </c>
      <c r="M31">
        <v>16912</v>
      </c>
      <c r="N31" t="s">
        <v>212</v>
      </c>
      <c r="O31">
        <v>14375.26</v>
      </c>
      <c r="P31" t="s">
        <v>212</v>
      </c>
      <c r="Q31" s="5" t="str" cm="1">
        <f t="array" aca="1" ref="Q31" ca="1">HYPERLINK("#"&amp;CELL("direccion",Tabla_471065!A27),"24")</f>
        <v>24</v>
      </c>
      <c r="R31" s="5" t="str" cm="1">
        <f t="array" aca="1" ref="R31" ca="1">HYPERLINK("#"&amp;CELL("direccion",Tabla_471039!A27),"24")</f>
        <v>24</v>
      </c>
      <c r="S31" s="5" t="str" cm="1">
        <f t="array" aca="1" ref="S31" ca="1">HYPERLINK("#"&amp;CELL("direccion",Tabla_471067!A27),"24")</f>
        <v>24</v>
      </c>
      <c r="T31" s="5" t="str" cm="1">
        <f t="array" aca="1" ref="T31" ca="1">HYPERLINK("#"&amp;CELL("direccion",Tabla_471023!A27),"24")</f>
        <v>24</v>
      </c>
      <c r="U31" s="5" t="str" cm="1">
        <f t="array" aca="1" ref="U31" ca="1">HYPERLINK("#"&amp;CELL("direccion",Tabla_471047!A27),"24")</f>
        <v>24</v>
      </c>
      <c r="V31" s="5" t="str" cm="1">
        <f t="array" aca="1" ref="V31" ca="1">HYPERLINK("#"&amp;CELL("direccion",Tabla_471030!A27),"24")</f>
        <v>24</v>
      </c>
      <c r="W31" s="5" t="str" cm="1">
        <f t="array" aca="1" ref="W31" ca="1">HYPERLINK("#"&amp;CELL("direccion",Tabla_471041!A27),"24")</f>
        <v>24</v>
      </c>
      <c r="X31" s="5" t="str" cm="1">
        <f t="array" aca="1" ref="X31" ca="1">HYPERLINK("#"&amp;CELL("direccion",Tabla_471031!A27),"24")</f>
        <v>24</v>
      </c>
      <c r="Y31" s="5" t="str" cm="1">
        <f t="array" aca="1" ref="Y31" ca="1">HYPERLINK("#"&amp;CELL("direccion",Tabla_471032!A27),"24")</f>
        <v>24</v>
      </c>
      <c r="Z31" s="5" t="str" cm="1">
        <f t="array" aca="1" ref="Z31" ca="1">HYPERLINK("#"&amp;CELL("direccion",Tabla_471059!A27),"24")</f>
        <v>24</v>
      </c>
      <c r="AA31" s="5" t="str" cm="1">
        <f t="array" aca="1" ref="AA31" ca="1">HYPERLINK("#"&amp;CELL("direccion",Tabla_471071!A27),"24")</f>
        <v>24</v>
      </c>
      <c r="AB31" s="5" t="str" cm="1">
        <f t="array" aca="1" ref="AB31" ca="1">HYPERLINK("#"&amp;CELL("direccion",Tabla_471062!A27),"24")</f>
        <v>24</v>
      </c>
      <c r="AC31" s="5" t="str" cm="1">
        <f t="array" aca="1" ref="AC31" ca="1">HYPERLINK("#"&amp;CELL("direccion",Tabla_471074!A27),"24")</f>
        <v>24</v>
      </c>
      <c r="AD31" t="s">
        <v>213</v>
      </c>
      <c r="AE31" s="3">
        <v>45747</v>
      </c>
    </row>
    <row r="32" spans="1:31" x14ac:dyDescent="0.3">
      <c r="A32">
        <v>2025</v>
      </c>
      <c r="B32" s="3">
        <v>45658</v>
      </c>
      <c r="C32" s="3">
        <v>45747</v>
      </c>
      <c r="D32" t="s">
        <v>84</v>
      </c>
      <c r="E32">
        <v>25</v>
      </c>
      <c r="F32" t="s">
        <v>246</v>
      </c>
      <c r="G32" t="s">
        <v>256</v>
      </c>
      <c r="H32" t="s">
        <v>225</v>
      </c>
      <c r="I32" t="s">
        <v>481</v>
      </c>
      <c r="J32" t="s">
        <v>482</v>
      </c>
      <c r="K32" t="s">
        <v>483</v>
      </c>
      <c r="L32" t="s">
        <v>92</v>
      </c>
      <c r="M32">
        <v>24672</v>
      </c>
      <c r="N32" t="s">
        <v>212</v>
      </c>
      <c r="O32">
        <v>20384.75</v>
      </c>
      <c r="P32" t="s">
        <v>212</v>
      </c>
      <c r="Q32" s="5" t="str" cm="1">
        <f t="array" aca="1" ref="Q32" ca="1">HYPERLINK("#"&amp;CELL("direccion",Tabla_471065!A28),"25")</f>
        <v>25</v>
      </c>
      <c r="R32" s="5" t="str" cm="1">
        <f t="array" aca="1" ref="R32" ca="1">HYPERLINK("#"&amp;CELL("direccion",Tabla_471039!A28),"25")</f>
        <v>25</v>
      </c>
      <c r="S32" s="5" t="str" cm="1">
        <f t="array" aca="1" ref="S32" ca="1">HYPERLINK("#"&amp;CELL("direccion",Tabla_471067!A28),"25")</f>
        <v>25</v>
      </c>
      <c r="T32" s="5" t="str" cm="1">
        <f t="array" aca="1" ref="T32" ca="1">HYPERLINK("#"&amp;CELL("direccion",Tabla_471023!A28),"25")</f>
        <v>25</v>
      </c>
      <c r="U32" s="5" t="str" cm="1">
        <f t="array" aca="1" ref="U32" ca="1">HYPERLINK("#"&amp;CELL("direccion",Tabla_471047!A28),"25")</f>
        <v>25</v>
      </c>
      <c r="V32" s="5" t="str" cm="1">
        <f t="array" aca="1" ref="V32" ca="1">HYPERLINK("#"&amp;CELL("direccion",Tabla_471030!A28),"25")</f>
        <v>25</v>
      </c>
      <c r="W32" s="5" t="str" cm="1">
        <f t="array" aca="1" ref="W32" ca="1">HYPERLINK("#"&amp;CELL("direccion",Tabla_471041!A28),"25")</f>
        <v>25</v>
      </c>
      <c r="X32" s="5" t="str" cm="1">
        <f t="array" aca="1" ref="X32" ca="1">HYPERLINK("#"&amp;CELL("direccion",Tabla_471031!A28),"25")</f>
        <v>25</v>
      </c>
      <c r="Y32" s="5" t="str" cm="1">
        <f t="array" aca="1" ref="Y32" ca="1">HYPERLINK("#"&amp;CELL("direccion",Tabla_471032!A28),"25")</f>
        <v>25</v>
      </c>
      <c r="Z32" s="5" t="str" cm="1">
        <f t="array" aca="1" ref="Z32" ca="1">HYPERLINK("#"&amp;CELL("direccion",Tabla_471059!A28),"25")</f>
        <v>25</v>
      </c>
      <c r="AA32" s="5" t="str" cm="1">
        <f t="array" aca="1" ref="AA32" ca="1">HYPERLINK("#"&amp;CELL("direccion",Tabla_471071!A28),"25")</f>
        <v>25</v>
      </c>
      <c r="AB32" s="5" t="str" cm="1">
        <f t="array" aca="1" ref="AB32" ca="1">HYPERLINK("#"&amp;CELL("direccion",Tabla_471062!A28),"25")</f>
        <v>25</v>
      </c>
      <c r="AC32" s="5" t="str" cm="1">
        <f t="array" aca="1" ref="AC32" ca="1">HYPERLINK("#"&amp;CELL("direccion",Tabla_471074!A28),"25")</f>
        <v>25</v>
      </c>
      <c r="AD32" t="s">
        <v>213</v>
      </c>
      <c r="AE32" s="3">
        <v>45747</v>
      </c>
    </row>
    <row r="33" spans="1:31" x14ac:dyDescent="0.3">
      <c r="A33">
        <v>2025</v>
      </c>
      <c r="B33" s="3">
        <v>45658</v>
      </c>
      <c r="C33" s="3">
        <v>45747</v>
      </c>
      <c r="D33" t="s">
        <v>84</v>
      </c>
      <c r="E33">
        <v>21</v>
      </c>
      <c r="F33" t="s">
        <v>228</v>
      </c>
      <c r="G33" t="s">
        <v>257</v>
      </c>
      <c r="H33" t="s">
        <v>225</v>
      </c>
      <c r="I33" t="s">
        <v>484</v>
      </c>
      <c r="J33" t="s">
        <v>437</v>
      </c>
      <c r="K33" t="s">
        <v>485</v>
      </c>
      <c r="L33" t="s">
        <v>91</v>
      </c>
      <c r="M33">
        <v>16912</v>
      </c>
      <c r="N33" t="s">
        <v>212</v>
      </c>
      <c r="O33">
        <v>14375.26</v>
      </c>
      <c r="P33" t="s">
        <v>212</v>
      </c>
      <c r="Q33" s="5" t="str" cm="1">
        <f t="array" aca="1" ref="Q33" ca="1">HYPERLINK("#"&amp;CELL("direccion",Tabla_471065!A29),"26")</f>
        <v>26</v>
      </c>
      <c r="R33" s="5" t="str" cm="1">
        <f t="array" aca="1" ref="R33" ca="1">HYPERLINK("#"&amp;CELL("direccion",Tabla_471039!A29),"26")</f>
        <v>26</v>
      </c>
      <c r="S33" s="5" t="str" cm="1">
        <f t="array" aca="1" ref="S33" ca="1">HYPERLINK("#"&amp;CELL("direccion",Tabla_471067!A29),"26")</f>
        <v>26</v>
      </c>
      <c r="T33" s="5" t="str" cm="1">
        <f t="array" aca="1" ref="T33" ca="1">HYPERLINK("#"&amp;CELL("direccion",Tabla_471023!A29),"26")</f>
        <v>26</v>
      </c>
      <c r="U33" s="5" t="str" cm="1">
        <f t="array" aca="1" ref="U33" ca="1">HYPERLINK("#"&amp;CELL("direccion",Tabla_471047!A29),"26")</f>
        <v>26</v>
      </c>
      <c r="V33" s="5" t="str" cm="1">
        <f t="array" aca="1" ref="V33" ca="1">HYPERLINK("#"&amp;CELL("direccion",Tabla_471030!A29),"26")</f>
        <v>26</v>
      </c>
      <c r="W33" s="5" t="str" cm="1">
        <f t="array" aca="1" ref="W33" ca="1">HYPERLINK("#"&amp;CELL("direccion",Tabla_471041!A29),"26")</f>
        <v>26</v>
      </c>
      <c r="X33" s="5" t="str" cm="1">
        <f t="array" aca="1" ref="X33" ca="1">HYPERLINK("#"&amp;CELL("direccion",Tabla_471031!A29),"26")</f>
        <v>26</v>
      </c>
      <c r="Y33" s="5" t="str" cm="1">
        <f t="array" aca="1" ref="Y33" ca="1">HYPERLINK("#"&amp;CELL("direccion",Tabla_471032!A29),"26")</f>
        <v>26</v>
      </c>
      <c r="Z33" s="5" t="str" cm="1">
        <f t="array" aca="1" ref="Z33" ca="1">HYPERLINK("#"&amp;CELL("direccion",Tabla_471059!A29),"26")</f>
        <v>26</v>
      </c>
      <c r="AA33" s="5" t="str" cm="1">
        <f t="array" aca="1" ref="AA33" ca="1">HYPERLINK("#"&amp;CELL("direccion",Tabla_471071!A29),"26")</f>
        <v>26</v>
      </c>
      <c r="AB33" s="5" t="str" cm="1">
        <f t="array" aca="1" ref="AB33" ca="1">HYPERLINK("#"&amp;CELL("direccion",Tabla_471062!A29),"26")</f>
        <v>26</v>
      </c>
      <c r="AC33" s="5" t="str" cm="1">
        <f t="array" aca="1" ref="AC33" ca="1">HYPERLINK("#"&amp;CELL("direccion",Tabla_471074!A29),"26")</f>
        <v>26</v>
      </c>
      <c r="AD33" t="s">
        <v>213</v>
      </c>
      <c r="AE33" s="3">
        <v>45747</v>
      </c>
    </row>
    <row r="34" spans="1:31" x14ac:dyDescent="0.3">
      <c r="A34">
        <v>2025</v>
      </c>
      <c r="B34" s="3">
        <v>45658</v>
      </c>
      <c r="C34" s="3">
        <v>45747</v>
      </c>
      <c r="D34" t="s">
        <v>84</v>
      </c>
      <c r="E34">
        <v>29</v>
      </c>
      <c r="F34" t="s">
        <v>226</v>
      </c>
      <c r="G34" t="s">
        <v>258</v>
      </c>
      <c r="H34" t="s">
        <v>225</v>
      </c>
      <c r="I34" t="s">
        <v>486</v>
      </c>
      <c r="J34" t="s">
        <v>487</v>
      </c>
      <c r="K34" t="s">
        <v>432</v>
      </c>
      <c r="L34" t="s">
        <v>91</v>
      </c>
      <c r="M34">
        <v>35248</v>
      </c>
      <c r="N34" t="s">
        <v>212</v>
      </c>
      <c r="O34">
        <v>28526.67</v>
      </c>
      <c r="P34" t="s">
        <v>212</v>
      </c>
      <c r="Q34" s="5" t="str" cm="1">
        <f t="array" aca="1" ref="Q34" ca="1">HYPERLINK("#"&amp;CELL("direccion",Tabla_471065!A30),"27")</f>
        <v>27</v>
      </c>
      <c r="R34" s="5" t="str" cm="1">
        <f t="array" aca="1" ref="R34" ca="1">HYPERLINK("#"&amp;CELL("direccion",Tabla_471039!A30),"27")</f>
        <v>27</v>
      </c>
      <c r="S34" s="5" t="str" cm="1">
        <f t="array" aca="1" ref="S34" ca="1">HYPERLINK("#"&amp;CELL("direccion",Tabla_471067!A30),"27")</f>
        <v>27</v>
      </c>
      <c r="T34" s="5" t="str" cm="1">
        <f t="array" aca="1" ref="T34" ca="1">HYPERLINK("#"&amp;CELL("direccion",Tabla_471023!A30),"27")</f>
        <v>27</v>
      </c>
      <c r="U34" s="5" t="str" cm="1">
        <f t="array" aca="1" ref="U34" ca="1">HYPERLINK("#"&amp;CELL("direccion",Tabla_471047!A30),"27")</f>
        <v>27</v>
      </c>
      <c r="V34" s="5" t="str" cm="1">
        <f t="array" aca="1" ref="V34" ca="1">HYPERLINK("#"&amp;CELL("direccion",Tabla_471030!A30),"27")</f>
        <v>27</v>
      </c>
      <c r="W34" s="5" t="str" cm="1">
        <f t="array" aca="1" ref="W34" ca="1">HYPERLINK("#"&amp;CELL("direccion",Tabla_471041!A30),"27")</f>
        <v>27</v>
      </c>
      <c r="X34" s="5" t="str" cm="1">
        <f t="array" aca="1" ref="X34" ca="1">HYPERLINK("#"&amp;CELL("direccion",Tabla_471031!A30),"27")</f>
        <v>27</v>
      </c>
      <c r="Y34" s="5" t="str" cm="1">
        <f t="array" aca="1" ref="Y34" ca="1">HYPERLINK("#"&amp;CELL("direccion",Tabla_471032!A30),"27")</f>
        <v>27</v>
      </c>
      <c r="Z34" s="5" t="str" cm="1">
        <f t="array" aca="1" ref="Z34" ca="1">HYPERLINK("#"&amp;CELL("direccion",Tabla_471059!A30),"27")</f>
        <v>27</v>
      </c>
      <c r="AA34" s="5" t="str" cm="1">
        <f t="array" aca="1" ref="AA34" ca="1">HYPERLINK("#"&amp;CELL("direccion",Tabla_471071!A30),"27")</f>
        <v>27</v>
      </c>
      <c r="AB34" s="5" t="str" cm="1">
        <f t="array" aca="1" ref="AB34" ca="1">HYPERLINK("#"&amp;CELL("direccion",Tabla_471062!A30),"27")</f>
        <v>27</v>
      </c>
      <c r="AC34" s="5" t="str" cm="1">
        <f t="array" aca="1" ref="AC34" ca="1">HYPERLINK("#"&amp;CELL("direccion",Tabla_471074!A30),"27")</f>
        <v>27</v>
      </c>
      <c r="AD34" t="s">
        <v>213</v>
      </c>
      <c r="AE34" s="3">
        <v>45747</v>
      </c>
    </row>
    <row r="35" spans="1:31" x14ac:dyDescent="0.3">
      <c r="A35">
        <v>2025</v>
      </c>
      <c r="B35" s="3">
        <v>45658</v>
      </c>
      <c r="C35" s="3">
        <v>45747</v>
      </c>
      <c r="D35" t="s">
        <v>84</v>
      </c>
      <c r="E35">
        <v>25</v>
      </c>
      <c r="F35" t="s">
        <v>246</v>
      </c>
      <c r="G35" t="s">
        <v>259</v>
      </c>
      <c r="H35" t="s">
        <v>225</v>
      </c>
      <c r="I35" t="s">
        <v>488</v>
      </c>
      <c r="J35" t="s">
        <v>489</v>
      </c>
      <c r="K35" t="s">
        <v>490</v>
      </c>
      <c r="L35" t="s">
        <v>92</v>
      </c>
      <c r="M35">
        <v>24672</v>
      </c>
      <c r="N35" t="s">
        <v>212</v>
      </c>
      <c r="O35">
        <v>20384.75</v>
      </c>
      <c r="P35" t="s">
        <v>212</v>
      </c>
      <c r="Q35" s="5" t="str" cm="1">
        <f t="array" aca="1" ref="Q35" ca="1">HYPERLINK("#"&amp;CELL("direccion",Tabla_471065!A31),"28")</f>
        <v>28</v>
      </c>
      <c r="R35" s="5" t="str" cm="1">
        <f t="array" aca="1" ref="R35" ca="1">HYPERLINK("#"&amp;CELL("direccion",Tabla_471039!A31),"28")</f>
        <v>28</v>
      </c>
      <c r="S35" s="5" t="str" cm="1">
        <f t="array" aca="1" ref="S35" ca="1">HYPERLINK("#"&amp;CELL("direccion",Tabla_471067!A31),"28")</f>
        <v>28</v>
      </c>
      <c r="T35" s="5" t="str" cm="1">
        <f t="array" aca="1" ref="T35" ca="1">HYPERLINK("#"&amp;CELL("direccion",Tabla_471023!A31),"28")</f>
        <v>28</v>
      </c>
      <c r="U35" s="5" t="str" cm="1">
        <f t="array" aca="1" ref="U35" ca="1">HYPERLINK("#"&amp;CELL("direccion",Tabla_471047!A31),"28")</f>
        <v>28</v>
      </c>
      <c r="V35" s="5" t="str" cm="1">
        <f t="array" aca="1" ref="V35" ca="1">HYPERLINK("#"&amp;CELL("direccion",Tabla_471030!A31),"28")</f>
        <v>28</v>
      </c>
      <c r="W35" s="5" t="str" cm="1">
        <f t="array" aca="1" ref="W35" ca="1">HYPERLINK("#"&amp;CELL("direccion",Tabla_471041!A31),"28")</f>
        <v>28</v>
      </c>
      <c r="X35" s="5" t="str" cm="1">
        <f t="array" aca="1" ref="X35" ca="1">HYPERLINK("#"&amp;CELL("direccion",Tabla_471031!A31),"28")</f>
        <v>28</v>
      </c>
      <c r="Y35" s="5" t="str" cm="1">
        <f t="array" aca="1" ref="Y35" ca="1">HYPERLINK("#"&amp;CELL("direccion",Tabla_471032!A31),"28")</f>
        <v>28</v>
      </c>
      <c r="Z35" s="5" t="str" cm="1">
        <f t="array" aca="1" ref="Z35" ca="1">HYPERLINK("#"&amp;CELL("direccion",Tabla_471059!A31),"28")</f>
        <v>28</v>
      </c>
      <c r="AA35" s="5" t="str" cm="1">
        <f t="array" aca="1" ref="AA35" ca="1">HYPERLINK("#"&amp;CELL("direccion",Tabla_471071!A31),"28")</f>
        <v>28</v>
      </c>
      <c r="AB35" s="5" t="str" cm="1">
        <f t="array" aca="1" ref="AB35" ca="1">HYPERLINK("#"&amp;CELL("direccion",Tabla_471062!A31),"28")</f>
        <v>28</v>
      </c>
      <c r="AC35" s="5" t="str" cm="1">
        <f t="array" aca="1" ref="AC35" ca="1">HYPERLINK("#"&amp;CELL("direccion",Tabla_471074!A31),"28")</f>
        <v>28</v>
      </c>
      <c r="AD35" t="s">
        <v>213</v>
      </c>
      <c r="AE35" s="3">
        <v>45747</v>
      </c>
    </row>
    <row r="36" spans="1:31" x14ac:dyDescent="0.3">
      <c r="A36">
        <v>2025</v>
      </c>
      <c r="B36" s="3">
        <v>45658</v>
      </c>
      <c r="C36" s="3">
        <v>45747</v>
      </c>
      <c r="D36" t="s">
        <v>84</v>
      </c>
      <c r="E36">
        <v>21</v>
      </c>
      <c r="F36" t="s">
        <v>228</v>
      </c>
      <c r="G36" t="s">
        <v>260</v>
      </c>
      <c r="H36" t="s">
        <v>225</v>
      </c>
      <c r="I36" t="s">
        <v>491</v>
      </c>
      <c r="J36" t="s">
        <v>491</v>
      </c>
      <c r="K36" t="s">
        <v>491</v>
      </c>
      <c r="M36">
        <v>0</v>
      </c>
      <c r="N36" t="s">
        <v>212</v>
      </c>
      <c r="O36">
        <v>0</v>
      </c>
      <c r="P36" t="s">
        <v>212</v>
      </c>
      <c r="Q36" s="5" t="str" cm="1">
        <f t="array" aca="1" ref="Q36" ca="1">HYPERLINK("#"&amp;CELL("direccion",Tabla_471065!A32),"29")</f>
        <v>29</v>
      </c>
      <c r="R36" s="5" t="str" cm="1">
        <f t="array" aca="1" ref="R36" ca="1">HYPERLINK("#"&amp;CELL("direccion",Tabla_471039!A32),"29")</f>
        <v>29</v>
      </c>
      <c r="S36" s="5" t="str" cm="1">
        <f t="array" aca="1" ref="S36" ca="1">HYPERLINK("#"&amp;CELL("direccion",Tabla_471067!A32),"29")</f>
        <v>29</v>
      </c>
      <c r="T36" s="5" t="str" cm="1">
        <f t="array" aca="1" ref="T36" ca="1">HYPERLINK("#"&amp;CELL("direccion",Tabla_471023!A32),"29")</f>
        <v>29</v>
      </c>
      <c r="U36" s="5" t="str" cm="1">
        <f t="array" aca="1" ref="U36" ca="1">HYPERLINK("#"&amp;CELL("direccion",Tabla_471047!A32),"29")</f>
        <v>29</v>
      </c>
      <c r="V36" s="5" t="str" cm="1">
        <f t="array" aca="1" ref="V36" ca="1">HYPERLINK("#"&amp;CELL("direccion",Tabla_471030!A32),"29")</f>
        <v>29</v>
      </c>
      <c r="W36" s="5" t="str" cm="1">
        <f t="array" aca="1" ref="W36" ca="1">HYPERLINK("#"&amp;CELL("direccion",Tabla_471041!A32),"29")</f>
        <v>29</v>
      </c>
      <c r="X36" s="5" t="str" cm="1">
        <f t="array" aca="1" ref="X36" ca="1">HYPERLINK("#"&amp;CELL("direccion",Tabla_471031!A32),"29")</f>
        <v>29</v>
      </c>
      <c r="Y36" s="5" t="str" cm="1">
        <f t="array" aca="1" ref="Y36" ca="1">HYPERLINK("#"&amp;CELL("direccion",Tabla_471032!A32),"29")</f>
        <v>29</v>
      </c>
      <c r="Z36" s="5" t="str" cm="1">
        <f t="array" aca="1" ref="Z36" ca="1">HYPERLINK("#"&amp;CELL("direccion",Tabla_471059!A32),"29")</f>
        <v>29</v>
      </c>
      <c r="AA36" s="5" t="str" cm="1">
        <f t="array" aca="1" ref="AA36" ca="1">HYPERLINK("#"&amp;CELL("direccion",Tabla_471071!A32),"29")</f>
        <v>29</v>
      </c>
      <c r="AB36" s="5" t="str" cm="1">
        <f t="array" aca="1" ref="AB36" ca="1">HYPERLINK("#"&amp;CELL("direccion",Tabla_471062!A32),"29")</f>
        <v>29</v>
      </c>
      <c r="AC36" s="5" t="str" cm="1">
        <f t="array" aca="1" ref="AC36" ca="1">HYPERLINK("#"&amp;CELL("direccion",Tabla_471074!A32),"29")</f>
        <v>29</v>
      </c>
      <c r="AD36" t="s">
        <v>213</v>
      </c>
      <c r="AE36" s="3">
        <v>45747</v>
      </c>
    </row>
    <row r="37" spans="1:31" x14ac:dyDescent="0.3">
      <c r="A37">
        <v>2025</v>
      </c>
      <c r="B37" s="3">
        <v>45658</v>
      </c>
      <c r="C37" s="3">
        <v>45747</v>
      </c>
      <c r="D37" t="s">
        <v>84</v>
      </c>
      <c r="E37">
        <v>25</v>
      </c>
      <c r="F37" t="s">
        <v>246</v>
      </c>
      <c r="G37" t="s">
        <v>261</v>
      </c>
      <c r="H37" t="s">
        <v>225</v>
      </c>
      <c r="I37" t="s">
        <v>492</v>
      </c>
      <c r="J37" t="s">
        <v>434</v>
      </c>
      <c r="K37" t="s">
        <v>493</v>
      </c>
      <c r="L37" t="s">
        <v>91</v>
      </c>
      <c r="M37">
        <v>24672</v>
      </c>
      <c r="N37" t="s">
        <v>212</v>
      </c>
      <c r="O37">
        <v>20384.75</v>
      </c>
      <c r="P37" t="s">
        <v>212</v>
      </c>
      <c r="Q37" s="5" t="str" cm="1">
        <f t="array" aca="1" ref="Q37" ca="1">HYPERLINK("#"&amp;CELL("direccion",Tabla_471065!A33),"30")</f>
        <v>30</v>
      </c>
      <c r="R37" s="5" t="str" cm="1">
        <f t="array" aca="1" ref="R37" ca="1">HYPERLINK("#"&amp;CELL("direccion",Tabla_471039!A33),"30")</f>
        <v>30</v>
      </c>
      <c r="S37" s="5" t="str" cm="1">
        <f t="array" aca="1" ref="S37" ca="1">HYPERLINK("#"&amp;CELL("direccion",Tabla_471067!A33),"30")</f>
        <v>30</v>
      </c>
      <c r="T37" s="5" t="str" cm="1">
        <f t="array" aca="1" ref="T37" ca="1">HYPERLINK("#"&amp;CELL("direccion",Tabla_471023!A33),"30")</f>
        <v>30</v>
      </c>
      <c r="U37" s="5" t="str" cm="1">
        <f t="array" aca="1" ref="U37" ca="1">HYPERLINK("#"&amp;CELL("direccion",Tabla_471047!A33),"30")</f>
        <v>30</v>
      </c>
      <c r="V37" s="5" t="str" cm="1">
        <f t="array" aca="1" ref="V37" ca="1">HYPERLINK("#"&amp;CELL("direccion",Tabla_471030!A33),"30")</f>
        <v>30</v>
      </c>
      <c r="W37" s="5" t="str" cm="1">
        <f t="array" aca="1" ref="W37" ca="1">HYPERLINK("#"&amp;CELL("direccion",Tabla_471041!A33),"30")</f>
        <v>30</v>
      </c>
      <c r="X37" s="5" t="str" cm="1">
        <f t="array" aca="1" ref="X37" ca="1">HYPERLINK("#"&amp;CELL("direccion",Tabla_471031!A33),"30")</f>
        <v>30</v>
      </c>
      <c r="Y37" s="5" t="str" cm="1">
        <f t="array" aca="1" ref="Y37" ca="1">HYPERLINK("#"&amp;CELL("direccion",Tabla_471032!A33),"30")</f>
        <v>30</v>
      </c>
      <c r="Z37" s="5" t="str" cm="1">
        <f t="array" aca="1" ref="Z37" ca="1">HYPERLINK("#"&amp;CELL("direccion",Tabla_471059!A33),"30")</f>
        <v>30</v>
      </c>
      <c r="AA37" s="5" t="str" cm="1">
        <f t="array" aca="1" ref="AA37" ca="1">HYPERLINK("#"&amp;CELL("direccion",Tabla_471071!A33),"30")</f>
        <v>30</v>
      </c>
      <c r="AB37" s="5" t="str" cm="1">
        <f t="array" aca="1" ref="AB37" ca="1">HYPERLINK("#"&amp;CELL("direccion",Tabla_471062!A33),"30")</f>
        <v>30</v>
      </c>
      <c r="AC37" s="5" t="str" cm="1">
        <f t="array" aca="1" ref="AC37" ca="1">HYPERLINK("#"&amp;CELL("direccion",Tabla_471074!A33),"30")</f>
        <v>30</v>
      </c>
      <c r="AD37" t="s">
        <v>213</v>
      </c>
      <c r="AE37" s="3">
        <v>45747</v>
      </c>
    </row>
    <row r="38" spans="1:31" x14ac:dyDescent="0.3">
      <c r="A38">
        <v>2025</v>
      </c>
      <c r="B38" s="3">
        <v>45658</v>
      </c>
      <c r="C38" s="3">
        <v>45747</v>
      </c>
      <c r="D38" t="s">
        <v>84</v>
      </c>
      <c r="E38">
        <v>21</v>
      </c>
      <c r="F38" t="s">
        <v>228</v>
      </c>
      <c r="G38" t="s">
        <v>262</v>
      </c>
      <c r="H38" t="s">
        <v>225</v>
      </c>
      <c r="I38" t="s">
        <v>491</v>
      </c>
      <c r="J38" t="s">
        <v>491</v>
      </c>
      <c r="K38" t="s">
        <v>491</v>
      </c>
      <c r="M38">
        <v>0</v>
      </c>
      <c r="N38" t="s">
        <v>212</v>
      </c>
      <c r="O38">
        <v>0</v>
      </c>
      <c r="P38" t="s">
        <v>212</v>
      </c>
      <c r="Q38" s="5" t="str" cm="1">
        <f t="array" aca="1" ref="Q38" ca="1">HYPERLINK("#"&amp;CELL("direccion",Tabla_471065!A34),"31")</f>
        <v>31</v>
      </c>
      <c r="R38" s="5" t="str" cm="1">
        <f t="array" aca="1" ref="R38" ca="1">HYPERLINK("#"&amp;CELL("direccion",Tabla_471039!A34),"31")</f>
        <v>31</v>
      </c>
      <c r="S38" s="5" t="str" cm="1">
        <f t="array" aca="1" ref="S38" ca="1">HYPERLINK("#"&amp;CELL("direccion",Tabla_471067!A34),"31")</f>
        <v>31</v>
      </c>
      <c r="T38" s="5" t="str" cm="1">
        <f t="array" aca="1" ref="T38" ca="1">HYPERLINK("#"&amp;CELL("direccion",Tabla_471023!A34),"31")</f>
        <v>31</v>
      </c>
      <c r="U38" s="5" t="str" cm="1">
        <f t="array" aca="1" ref="U38" ca="1">HYPERLINK("#"&amp;CELL("direccion",Tabla_471047!A34),"31")</f>
        <v>31</v>
      </c>
      <c r="V38" s="5" t="str" cm="1">
        <f t="array" aca="1" ref="V38" ca="1">HYPERLINK("#"&amp;CELL("direccion",Tabla_471030!A34),"31")</f>
        <v>31</v>
      </c>
      <c r="W38" s="5" t="str" cm="1">
        <f t="array" aca="1" ref="W38" ca="1">HYPERLINK("#"&amp;CELL("direccion",Tabla_471041!A34),"31")</f>
        <v>31</v>
      </c>
      <c r="X38" s="5" t="str" cm="1">
        <f t="array" aca="1" ref="X38" ca="1">HYPERLINK("#"&amp;CELL("direccion",Tabla_471031!A34),"31")</f>
        <v>31</v>
      </c>
      <c r="Y38" s="5" t="str" cm="1">
        <f t="array" aca="1" ref="Y38" ca="1">HYPERLINK("#"&amp;CELL("direccion",Tabla_471032!A34),"31")</f>
        <v>31</v>
      </c>
      <c r="Z38" s="5" t="str" cm="1">
        <f t="array" aca="1" ref="Z38" ca="1">HYPERLINK("#"&amp;CELL("direccion",Tabla_471059!A34),"31")</f>
        <v>31</v>
      </c>
      <c r="AA38" s="5" t="str" cm="1">
        <f t="array" aca="1" ref="AA38" ca="1">HYPERLINK("#"&amp;CELL("direccion",Tabla_471071!A34),"31")</f>
        <v>31</v>
      </c>
      <c r="AB38" s="5" t="str" cm="1">
        <f t="array" aca="1" ref="AB38" ca="1">HYPERLINK("#"&amp;CELL("direccion",Tabla_471062!A34),"31")</f>
        <v>31</v>
      </c>
      <c r="AC38" s="5" t="str" cm="1">
        <f t="array" aca="1" ref="AC38" ca="1">HYPERLINK("#"&amp;CELL("direccion",Tabla_471074!A34),"31")</f>
        <v>31</v>
      </c>
      <c r="AD38" t="s">
        <v>213</v>
      </c>
      <c r="AE38" s="3">
        <v>45747</v>
      </c>
    </row>
    <row r="39" spans="1:31" x14ac:dyDescent="0.3">
      <c r="A39">
        <v>2025</v>
      </c>
      <c r="B39" s="3">
        <v>45658</v>
      </c>
      <c r="C39" s="3">
        <v>45747</v>
      </c>
      <c r="D39" t="s">
        <v>84</v>
      </c>
      <c r="E39">
        <v>29</v>
      </c>
      <c r="F39" t="s">
        <v>226</v>
      </c>
      <c r="G39" t="s">
        <v>263</v>
      </c>
      <c r="H39" t="s">
        <v>225</v>
      </c>
      <c r="I39" t="s">
        <v>494</v>
      </c>
      <c r="J39" t="s">
        <v>495</v>
      </c>
      <c r="K39" t="s">
        <v>429</v>
      </c>
      <c r="L39" t="s">
        <v>91</v>
      </c>
      <c r="M39">
        <v>35248</v>
      </c>
      <c r="N39" t="s">
        <v>212</v>
      </c>
      <c r="O39">
        <v>28526.67</v>
      </c>
      <c r="P39" t="s">
        <v>212</v>
      </c>
      <c r="Q39" s="5" t="str" cm="1">
        <f t="array" aca="1" ref="Q39" ca="1">HYPERLINK("#"&amp;CELL("direccion",Tabla_471065!A35),"32")</f>
        <v>32</v>
      </c>
      <c r="R39" s="5" t="str" cm="1">
        <f t="array" aca="1" ref="R39" ca="1">HYPERLINK("#"&amp;CELL("direccion",Tabla_471039!A35),"32")</f>
        <v>32</v>
      </c>
      <c r="S39" s="5" t="str" cm="1">
        <f t="array" aca="1" ref="S39" ca="1">HYPERLINK("#"&amp;CELL("direccion",Tabla_471067!A35),"32")</f>
        <v>32</v>
      </c>
      <c r="T39" s="5" t="str" cm="1">
        <f t="array" aca="1" ref="T39" ca="1">HYPERLINK("#"&amp;CELL("direccion",Tabla_471023!A35),"32")</f>
        <v>32</v>
      </c>
      <c r="U39" s="5" t="str" cm="1">
        <f t="array" aca="1" ref="U39" ca="1">HYPERLINK("#"&amp;CELL("direccion",Tabla_471047!A35),"32")</f>
        <v>32</v>
      </c>
      <c r="V39" s="5" t="str" cm="1">
        <f t="array" aca="1" ref="V39" ca="1">HYPERLINK("#"&amp;CELL("direccion",Tabla_471030!A35),"32")</f>
        <v>32</v>
      </c>
      <c r="W39" s="5" t="str" cm="1">
        <f t="array" aca="1" ref="W39" ca="1">HYPERLINK("#"&amp;CELL("direccion",Tabla_471041!A35),"32")</f>
        <v>32</v>
      </c>
      <c r="X39" s="5" t="str" cm="1">
        <f t="array" aca="1" ref="X39" ca="1">HYPERLINK("#"&amp;CELL("direccion",Tabla_471031!A35),"32")</f>
        <v>32</v>
      </c>
      <c r="Y39" s="5" t="str" cm="1">
        <f t="array" aca="1" ref="Y39" ca="1">HYPERLINK("#"&amp;CELL("direccion",Tabla_471032!A35),"32")</f>
        <v>32</v>
      </c>
      <c r="Z39" s="5" t="str" cm="1">
        <f t="array" aca="1" ref="Z39" ca="1">HYPERLINK("#"&amp;CELL("direccion",Tabla_471059!A35),"32")</f>
        <v>32</v>
      </c>
      <c r="AA39" s="5" t="str" cm="1">
        <f t="array" aca="1" ref="AA39" ca="1">HYPERLINK("#"&amp;CELL("direccion",Tabla_471071!A35),"32")</f>
        <v>32</v>
      </c>
      <c r="AB39" s="5" t="str" cm="1">
        <f t="array" aca="1" ref="AB39" ca="1">HYPERLINK("#"&amp;CELL("direccion",Tabla_471062!A35),"32")</f>
        <v>32</v>
      </c>
      <c r="AC39" s="5" t="str" cm="1">
        <f t="array" aca="1" ref="AC39" ca="1">HYPERLINK("#"&amp;CELL("direccion",Tabla_471074!A35),"32")</f>
        <v>32</v>
      </c>
      <c r="AD39" t="s">
        <v>213</v>
      </c>
      <c r="AE39" s="3">
        <v>45747</v>
      </c>
    </row>
    <row r="40" spans="1:31" x14ac:dyDescent="0.3">
      <c r="A40">
        <v>2025</v>
      </c>
      <c r="B40" s="3">
        <v>45658</v>
      </c>
      <c r="C40" s="3">
        <v>45747</v>
      </c>
      <c r="D40" t="s">
        <v>84</v>
      </c>
      <c r="E40">
        <v>25</v>
      </c>
      <c r="F40" t="s">
        <v>246</v>
      </c>
      <c r="G40" t="s">
        <v>264</v>
      </c>
      <c r="H40" t="s">
        <v>225</v>
      </c>
      <c r="I40" t="s">
        <v>496</v>
      </c>
      <c r="J40" t="s">
        <v>497</v>
      </c>
      <c r="K40" t="s">
        <v>498</v>
      </c>
      <c r="L40" t="s">
        <v>92</v>
      </c>
      <c r="M40">
        <v>24672</v>
      </c>
      <c r="N40" t="s">
        <v>212</v>
      </c>
      <c r="O40">
        <v>20384.75</v>
      </c>
      <c r="P40" t="s">
        <v>212</v>
      </c>
      <c r="Q40" s="5" t="str" cm="1">
        <f t="array" aca="1" ref="Q40" ca="1">HYPERLINK("#"&amp;CELL("direccion",Tabla_471065!A36),"33")</f>
        <v>33</v>
      </c>
      <c r="R40" s="5" t="str" cm="1">
        <f t="array" aca="1" ref="R40" ca="1">HYPERLINK("#"&amp;CELL("direccion",Tabla_471039!A36),"33")</f>
        <v>33</v>
      </c>
      <c r="S40" s="5" t="str" cm="1">
        <f t="array" aca="1" ref="S40" ca="1">HYPERLINK("#"&amp;CELL("direccion",Tabla_471067!A36),"33")</f>
        <v>33</v>
      </c>
      <c r="T40" s="5" t="str" cm="1">
        <f t="array" aca="1" ref="T40" ca="1">HYPERLINK("#"&amp;CELL("direccion",Tabla_471023!A36),"33")</f>
        <v>33</v>
      </c>
      <c r="U40" s="5" t="str" cm="1">
        <f t="array" aca="1" ref="U40" ca="1">HYPERLINK("#"&amp;CELL("direccion",Tabla_471047!A36),"33")</f>
        <v>33</v>
      </c>
      <c r="V40" s="5" t="str" cm="1">
        <f t="array" aca="1" ref="V40" ca="1">HYPERLINK("#"&amp;CELL("direccion",Tabla_471030!A36),"33")</f>
        <v>33</v>
      </c>
      <c r="W40" s="5" t="str" cm="1">
        <f t="array" aca="1" ref="W40" ca="1">HYPERLINK("#"&amp;CELL("direccion",Tabla_471041!A36),"33")</f>
        <v>33</v>
      </c>
      <c r="X40" s="5" t="str" cm="1">
        <f t="array" aca="1" ref="X40" ca="1">HYPERLINK("#"&amp;CELL("direccion",Tabla_471031!A36),"33")</f>
        <v>33</v>
      </c>
      <c r="Y40" s="5" t="str" cm="1">
        <f t="array" aca="1" ref="Y40" ca="1">HYPERLINK("#"&amp;CELL("direccion",Tabla_471032!A36),"33")</f>
        <v>33</v>
      </c>
      <c r="Z40" s="5" t="str" cm="1">
        <f t="array" aca="1" ref="Z40" ca="1">HYPERLINK("#"&amp;CELL("direccion",Tabla_471059!A36),"33")</f>
        <v>33</v>
      </c>
      <c r="AA40" s="5" t="str" cm="1">
        <f t="array" aca="1" ref="AA40" ca="1">HYPERLINK("#"&amp;CELL("direccion",Tabla_471071!A36),"33")</f>
        <v>33</v>
      </c>
      <c r="AB40" s="5" t="str" cm="1">
        <f t="array" aca="1" ref="AB40" ca="1">HYPERLINK("#"&amp;CELL("direccion",Tabla_471062!A36),"33")</f>
        <v>33</v>
      </c>
      <c r="AC40" s="5" t="str" cm="1">
        <f t="array" aca="1" ref="AC40" ca="1">HYPERLINK("#"&amp;CELL("direccion",Tabla_471074!A36),"33")</f>
        <v>33</v>
      </c>
      <c r="AD40" t="s">
        <v>213</v>
      </c>
      <c r="AE40" s="3">
        <v>45747</v>
      </c>
    </row>
    <row r="41" spans="1:31" x14ac:dyDescent="0.3">
      <c r="A41">
        <v>2025</v>
      </c>
      <c r="B41" s="3">
        <v>45658</v>
      </c>
      <c r="C41" s="3">
        <v>45747</v>
      </c>
      <c r="D41" t="s">
        <v>84</v>
      </c>
      <c r="E41">
        <v>42</v>
      </c>
      <c r="F41" t="s">
        <v>243</v>
      </c>
      <c r="G41" t="s">
        <v>265</v>
      </c>
      <c r="H41" t="s">
        <v>225</v>
      </c>
      <c r="I41" t="s">
        <v>499</v>
      </c>
      <c r="J41" t="s">
        <v>500</v>
      </c>
      <c r="K41" t="s">
        <v>501</v>
      </c>
      <c r="L41" t="s">
        <v>92</v>
      </c>
      <c r="M41">
        <v>67189</v>
      </c>
      <c r="N41" t="s">
        <v>212</v>
      </c>
      <c r="O41">
        <v>51243.040000000001</v>
      </c>
      <c r="P41" t="s">
        <v>212</v>
      </c>
      <c r="Q41" s="5" t="str" cm="1">
        <f t="array" aca="1" ref="Q41" ca="1">HYPERLINK("#"&amp;CELL("direccion",Tabla_471065!A37),"34")</f>
        <v>34</v>
      </c>
      <c r="R41" s="5" t="str" cm="1">
        <f t="array" aca="1" ref="R41" ca="1">HYPERLINK("#"&amp;CELL("direccion",Tabla_471039!A37),"34")</f>
        <v>34</v>
      </c>
      <c r="S41" s="5" t="str" cm="1">
        <f t="array" aca="1" ref="S41" ca="1">HYPERLINK("#"&amp;CELL("direccion",Tabla_471067!A37),"34")</f>
        <v>34</v>
      </c>
      <c r="T41" s="5" t="str" cm="1">
        <f t="array" aca="1" ref="T41" ca="1">HYPERLINK("#"&amp;CELL("direccion",Tabla_471023!A37),"34")</f>
        <v>34</v>
      </c>
      <c r="U41" s="5" t="str" cm="1">
        <f t="array" aca="1" ref="U41" ca="1">HYPERLINK("#"&amp;CELL("direccion",Tabla_471047!A37),"34")</f>
        <v>34</v>
      </c>
      <c r="V41" s="5" t="str" cm="1">
        <f t="array" aca="1" ref="V41" ca="1">HYPERLINK("#"&amp;CELL("direccion",Tabla_471030!A37),"34")</f>
        <v>34</v>
      </c>
      <c r="W41" s="5" t="str" cm="1">
        <f t="array" aca="1" ref="W41" ca="1">HYPERLINK("#"&amp;CELL("direccion",Tabla_471041!A37),"34")</f>
        <v>34</v>
      </c>
      <c r="X41" s="5" t="str" cm="1">
        <f t="array" aca="1" ref="X41" ca="1">HYPERLINK("#"&amp;CELL("direccion",Tabla_471031!A37),"34")</f>
        <v>34</v>
      </c>
      <c r="Y41" s="5" t="str" cm="1">
        <f t="array" aca="1" ref="Y41" ca="1">HYPERLINK("#"&amp;CELL("direccion",Tabla_471032!A37),"34")</f>
        <v>34</v>
      </c>
      <c r="Z41" s="5" t="str" cm="1">
        <f t="array" aca="1" ref="Z41" ca="1">HYPERLINK("#"&amp;CELL("direccion",Tabla_471059!A37),"34")</f>
        <v>34</v>
      </c>
      <c r="AA41" s="5" t="str" cm="1">
        <f t="array" aca="1" ref="AA41" ca="1">HYPERLINK("#"&amp;CELL("direccion",Tabla_471071!A37),"34")</f>
        <v>34</v>
      </c>
      <c r="AB41" s="5" t="str" cm="1">
        <f t="array" aca="1" ref="AB41" ca="1">HYPERLINK("#"&amp;CELL("direccion",Tabla_471062!A37),"34")</f>
        <v>34</v>
      </c>
      <c r="AC41" s="5" t="str" cm="1">
        <f t="array" aca="1" ref="AC41" ca="1">HYPERLINK("#"&amp;CELL("direccion",Tabla_471074!A37),"34")</f>
        <v>34</v>
      </c>
      <c r="AD41" t="s">
        <v>213</v>
      </c>
      <c r="AE41" s="3">
        <v>45747</v>
      </c>
    </row>
    <row r="42" spans="1:31" x14ac:dyDescent="0.3">
      <c r="A42">
        <v>2025</v>
      </c>
      <c r="B42" s="3">
        <v>45658</v>
      </c>
      <c r="C42" s="3">
        <v>45747</v>
      </c>
      <c r="D42" t="s">
        <v>84</v>
      </c>
      <c r="E42">
        <v>29</v>
      </c>
      <c r="F42" t="s">
        <v>226</v>
      </c>
      <c r="G42" t="s">
        <v>266</v>
      </c>
      <c r="H42" t="s">
        <v>225</v>
      </c>
      <c r="I42" t="s">
        <v>502</v>
      </c>
      <c r="J42" t="s">
        <v>503</v>
      </c>
      <c r="K42" t="s">
        <v>453</v>
      </c>
      <c r="L42" t="s">
        <v>91</v>
      </c>
      <c r="M42">
        <v>35248</v>
      </c>
      <c r="N42" t="s">
        <v>212</v>
      </c>
      <c r="O42">
        <v>28526.67</v>
      </c>
      <c r="P42" t="s">
        <v>212</v>
      </c>
      <c r="Q42" s="5" t="str" cm="1">
        <f t="array" aca="1" ref="Q42" ca="1">HYPERLINK("#"&amp;CELL("direccion",Tabla_471065!A38),"35")</f>
        <v>35</v>
      </c>
      <c r="R42" s="5" t="str" cm="1">
        <f t="array" aca="1" ref="R42" ca="1">HYPERLINK("#"&amp;CELL("direccion",Tabla_471039!A38),"35")</f>
        <v>35</v>
      </c>
      <c r="S42" s="5" t="str" cm="1">
        <f t="array" aca="1" ref="S42" ca="1">HYPERLINK("#"&amp;CELL("direccion",Tabla_471067!A38),"35")</f>
        <v>35</v>
      </c>
      <c r="T42" s="5" t="str" cm="1">
        <f t="array" aca="1" ref="T42" ca="1">HYPERLINK("#"&amp;CELL("direccion",Tabla_471023!A38),"35")</f>
        <v>35</v>
      </c>
      <c r="U42" s="5" t="str" cm="1">
        <f t="array" aca="1" ref="U42" ca="1">HYPERLINK("#"&amp;CELL("direccion",Tabla_471047!A38),"35")</f>
        <v>35</v>
      </c>
      <c r="V42" s="5" t="str" cm="1">
        <f t="array" aca="1" ref="V42" ca="1">HYPERLINK("#"&amp;CELL("direccion",Tabla_471030!A38),"35")</f>
        <v>35</v>
      </c>
      <c r="W42" s="5" t="str" cm="1">
        <f t="array" aca="1" ref="W42" ca="1">HYPERLINK("#"&amp;CELL("direccion",Tabla_471041!A38),"35")</f>
        <v>35</v>
      </c>
      <c r="X42" s="5" t="str" cm="1">
        <f t="array" aca="1" ref="X42" ca="1">HYPERLINK("#"&amp;CELL("direccion",Tabla_471031!A38),"35")</f>
        <v>35</v>
      </c>
      <c r="Y42" s="5" t="str" cm="1">
        <f t="array" aca="1" ref="Y42" ca="1">HYPERLINK("#"&amp;CELL("direccion",Tabla_471032!A38),"35")</f>
        <v>35</v>
      </c>
      <c r="Z42" s="5" t="str" cm="1">
        <f t="array" aca="1" ref="Z42" ca="1">HYPERLINK("#"&amp;CELL("direccion",Tabla_471059!A38),"35")</f>
        <v>35</v>
      </c>
      <c r="AA42" s="5" t="str" cm="1">
        <f t="array" aca="1" ref="AA42" ca="1">HYPERLINK("#"&amp;CELL("direccion",Tabla_471071!A38),"35")</f>
        <v>35</v>
      </c>
      <c r="AB42" s="5" t="str" cm="1">
        <f t="array" aca="1" ref="AB42" ca="1">HYPERLINK("#"&amp;CELL("direccion",Tabla_471062!A38),"35")</f>
        <v>35</v>
      </c>
      <c r="AC42" s="5" t="str" cm="1">
        <f t="array" aca="1" ref="AC42" ca="1">HYPERLINK("#"&amp;CELL("direccion",Tabla_471074!A38),"35")</f>
        <v>35</v>
      </c>
      <c r="AD42" t="s">
        <v>213</v>
      </c>
      <c r="AE42" s="3">
        <v>45747</v>
      </c>
    </row>
    <row r="43" spans="1:31" x14ac:dyDescent="0.3">
      <c r="A43">
        <v>2025</v>
      </c>
      <c r="B43" s="3">
        <v>45658</v>
      </c>
      <c r="C43" s="3">
        <v>45747</v>
      </c>
      <c r="D43" t="s">
        <v>84</v>
      </c>
      <c r="E43">
        <v>25</v>
      </c>
      <c r="F43" t="s">
        <v>246</v>
      </c>
      <c r="G43" t="s">
        <v>267</v>
      </c>
      <c r="H43" t="s">
        <v>225</v>
      </c>
      <c r="I43" t="s">
        <v>504</v>
      </c>
      <c r="J43" t="s">
        <v>505</v>
      </c>
      <c r="K43" t="s">
        <v>506</v>
      </c>
      <c r="L43" t="s">
        <v>92</v>
      </c>
      <c r="M43">
        <v>24672</v>
      </c>
      <c r="N43" t="s">
        <v>212</v>
      </c>
      <c r="O43">
        <v>20384.75</v>
      </c>
      <c r="P43" t="s">
        <v>212</v>
      </c>
      <c r="Q43" s="5" t="str" cm="1">
        <f t="array" aca="1" ref="Q43" ca="1">HYPERLINK("#"&amp;CELL("direccion",Tabla_471065!A39),"36")</f>
        <v>36</v>
      </c>
      <c r="R43" s="5" t="str" cm="1">
        <f t="array" aca="1" ref="R43" ca="1">HYPERLINK("#"&amp;CELL("direccion",Tabla_471039!A39),"36")</f>
        <v>36</v>
      </c>
      <c r="S43" s="5" t="str" cm="1">
        <f t="array" aca="1" ref="S43" ca="1">HYPERLINK("#"&amp;CELL("direccion",Tabla_471067!A39),"36")</f>
        <v>36</v>
      </c>
      <c r="T43" s="5" t="str" cm="1">
        <f t="array" aca="1" ref="T43" ca="1">HYPERLINK("#"&amp;CELL("direccion",Tabla_471023!A39),"36")</f>
        <v>36</v>
      </c>
      <c r="U43" s="5" t="str" cm="1">
        <f t="array" aca="1" ref="U43" ca="1">HYPERLINK("#"&amp;CELL("direccion",Tabla_471047!A39),"36")</f>
        <v>36</v>
      </c>
      <c r="V43" s="5" t="str" cm="1">
        <f t="array" aca="1" ref="V43" ca="1">HYPERLINK("#"&amp;CELL("direccion",Tabla_471030!A39),"36")</f>
        <v>36</v>
      </c>
      <c r="W43" s="5" t="str" cm="1">
        <f t="array" aca="1" ref="W43" ca="1">HYPERLINK("#"&amp;CELL("direccion",Tabla_471041!A39),"36")</f>
        <v>36</v>
      </c>
      <c r="X43" s="5" t="str" cm="1">
        <f t="array" aca="1" ref="X43" ca="1">HYPERLINK("#"&amp;CELL("direccion",Tabla_471031!A39),"36")</f>
        <v>36</v>
      </c>
      <c r="Y43" s="5" t="str" cm="1">
        <f t="array" aca="1" ref="Y43" ca="1">HYPERLINK("#"&amp;CELL("direccion",Tabla_471032!A39),"36")</f>
        <v>36</v>
      </c>
      <c r="Z43" s="5" t="str" cm="1">
        <f t="array" aca="1" ref="Z43" ca="1">HYPERLINK("#"&amp;CELL("direccion",Tabla_471059!A39),"36")</f>
        <v>36</v>
      </c>
      <c r="AA43" s="5" t="str" cm="1">
        <f t="array" aca="1" ref="AA43" ca="1">HYPERLINK("#"&amp;CELL("direccion",Tabla_471071!A39),"36")</f>
        <v>36</v>
      </c>
      <c r="AB43" s="5" t="str" cm="1">
        <f t="array" aca="1" ref="AB43" ca="1">HYPERLINK("#"&amp;CELL("direccion",Tabla_471062!A39),"36")</f>
        <v>36</v>
      </c>
      <c r="AC43" s="5" t="str" cm="1">
        <f t="array" aca="1" ref="AC43" ca="1">HYPERLINK("#"&amp;CELL("direccion",Tabla_471074!A39),"36")</f>
        <v>36</v>
      </c>
      <c r="AD43" t="s">
        <v>213</v>
      </c>
      <c r="AE43" s="3">
        <v>45747</v>
      </c>
    </row>
    <row r="44" spans="1:31" x14ac:dyDescent="0.3">
      <c r="A44">
        <v>2025</v>
      </c>
      <c r="B44" s="3">
        <v>45658</v>
      </c>
      <c r="C44" s="3">
        <v>45747</v>
      </c>
      <c r="D44" t="s">
        <v>84</v>
      </c>
      <c r="E44">
        <v>29</v>
      </c>
      <c r="F44" t="s">
        <v>226</v>
      </c>
      <c r="G44" t="s">
        <v>268</v>
      </c>
      <c r="H44" t="s">
        <v>225</v>
      </c>
      <c r="I44" t="s">
        <v>507</v>
      </c>
      <c r="J44" t="s">
        <v>508</v>
      </c>
      <c r="K44" t="s">
        <v>509</v>
      </c>
      <c r="L44" t="s">
        <v>91</v>
      </c>
      <c r="M44">
        <v>35248</v>
      </c>
      <c r="N44" t="s">
        <v>212</v>
      </c>
      <c r="O44">
        <v>28526.67</v>
      </c>
      <c r="P44" t="s">
        <v>212</v>
      </c>
      <c r="Q44" s="5" t="str" cm="1">
        <f t="array" aca="1" ref="Q44" ca="1">HYPERLINK("#"&amp;CELL("direccion",Tabla_471065!A40),"37")</f>
        <v>37</v>
      </c>
      <c r="R44" s="5" t="str" cm="1">
        <f t="array" aca="1" ref="R44" ca="1">HYPERLINK("#"&amp;CELL("direccion",Tabla_471039!A40),"37")</f>
        <v>37</v>
      </c>
      <c r="S44" s="5" t="str" cm="1">
        <f t="array" aca="1" ref="S44" ca="1">HYPERLINK("#"&amp;CELL("direccion",Tabla_471067!A40),"37")</f>
        <v>37</v>
      </c>
      <c r="T44" s="5" t="str" cm="1">
        <f t="array" aca="1" ref="T44" ca="1">HYPERLINK("#"&amp;CELL("direccion",Tabla_471023!A40),"37")</f>
        <v>37</v>
      </c>
      <c r="U44" s="5" t="str" cm="1">
        <f t="array" aca="1" ref="U44" ca="1">HYPERLINK("#"&amp;CELL("direccion",Tabla_471047!A40),"37")</f>
        <v>37</v>
      </c>
      <c r="V44" s="5" t="str" cm="1">
        <f t="array" aca="1" ref="V44" ca="1">HYPERLINK("#"&amp;CELL("direccion",Tabla_471030!A40),"37")</f>
        <v>37</v>
      </c>
      <c r="W44" s="5" t="str" cm="1">
        <f t="array" aca="1" ref="W44" ca="1">HYPERLINK("#"&amp;CELL("direccion",Tabla_471041!A40),"37")</f>
        <v>37</v>
      </c>
      <c r="X44" s="5" t="str" cm="1">
        <f t="array" aca="1" ref="X44" ca="1">HYPERLINK("#"&amp;CELL("direccion",Tabla_471031!A40),"37")</f>
        <v>37</v>
      </c>
      <c r="Y44" s="5" t="str" cm="1">
        <f t="array" aca="1" ref="Y44" ca="1">HYPERLINK("#"&amp;CELL("direccion",Tabla_471032!A40),"37")</f>
        <v>37</v>
      </c>
      <c r="Z44" s="5" t="str" cm="1">
        <f t="array" aca="1" ref="Z44" ca="1">HYPERLINK("#"&amp;CELL("direccion",Tabla_471059!A40),"37")</f>
        <v>37</v>
      </c>
      <c r="AA44" s="5" t="str" cm="1">
        <f t="array" aca="1" ref="AA44" ca="1">HYPERLINK("#"&amp;CELL("direccion",Tabla_471071!A40),"37")</f>
        <v>37</v>
      </c>
      <c r="AB44" s="5" t="str" cm="1">
        <f t="array" aca="1" ref="AB44" ca="1">HYPERLINK("#"&amp;CELL("direccion",Tabla_471062!A40),"37")</f>
        <v>37</v>
      </c>
      <c r="AC44" s="5" t="str" cm="1">
        <f t="array" aca="1" ref="AC44" ca="1">HYPERLINK("#"&amp;CELL("direccion",Tabla_471074!A40),"37")</f>
        <v>37</v>
      </c>
      <c r="AD44" t="s">
        <v>213</v>
      </c>
      <c r="AE44" s="3">
        <v>45747</v>
      </c>
    </row>
    <row r="45" spans="1:31" x14ac:dyDescent="0.3">
      <c r="A45">
        <v>2025</v>
      </c>
      <c r="B45" s="3">
        <v>45658</v>
      </c>
      <c r="C45" s="3">
        <v>45747</v>
      </c>
      <c r="D45" t="s">
        <v>84</v>
      </c>
      <c r="E45">
        <v>25</v>
      </c>
      <c r="F45" t="s">
        <v>246</v>
      </c>
      <c r="G45" t="s">
        <v>269</v>
      </c>
      <c r="H45" t="s">
        <v>225</v>
      </c>
      <c r="I45" t="s">
        <v>510</v>
      </c>
      <c r="J45" t="s">
        <v>511</v>
      </c>
      <c r="K45" t="s">
        <v>455</v>
      </c>
      <c r="L45" t="s">
        <v>92</v>
      </c>
      <c r="M45">
        <v>24672</v>
      </c>
      <c r="N45" t="s">
        <v>212</v>
      </c>
      <c r="O45">
        <v>20384.75</v>
      </c>
      <c r="P45" t="s">
        <v>212</v>
      </c>
      <c r="Q45" s="5" t="str" cm="1">
        <f t="array" aca="1" ref="Q45" ca="1">HYPERLINK("#"&amp;CELL("direccion",Tabla_471065!A41),"38")</f>
        <v>38</v>
      </c>
      <c r="R45" s="5" t="str" cm="1">
        <f t="array" aca="1" ref="R45" ca="1">HYPERLINK("#"&amp;CELL("direccion",Tabla_471039!A41),"38")</f>
        <v>38</v>
      </c>
      <c r="S45" s="5" t="str" cm="1">
        <f t="array" aca="1" ref="S45" ca="1">HYPERLINK("#"&amp;CELL("direccion",Tabla_471067!A41),"38")</f>
        <v>38</v>
      </c>
      <c r="T45" s="5" t="str" cm="1">
        <f t="array" aca="1" ref="T45" ca="1">HYPERLINK("#"&amp;CELL("direccion",Tabla_471023!A41),"38")</f>
        <v>38</v>
      </c>
      <c r="U45" s="5" t="str" cm="1">
        <f t="array" aca="1" ref="U45" ca="1">HYPERLINK("#"&amp;CELL("direccion",Tabla_471047!A41),"38")</f>
        <v>38</v>
      </c>
      <c r="V45" s="5" t="str" cm="1">
        <f t="array" aca="1" ref="V45" ca="1">HYPERLINK("#"&amp;CELL("direccion",Tabla_471030!A41),"38")</f>
        <v>38</v>
      </c>
      <c r="W45" s="5" t="str" cm="1">
        <f t="array" aca="1" ref="W45" ca="1">HYPERLINK("#"&amp;CELL("direccion",Tabla_471041!A41),"38")</f>
        <v>38</v>
      </c>
      <c r="X45" s="5" t="str" cm="1">
        <f t="array" aca="1" ref="X45" ca="1">HYPERLINK("#"&amp;CELL("direccion",Tabla_471031!A41),"38")</f>
        <v>38</v>
      </c>
      <c r="Y45" s="5" t="str" cm="1">
        <f t="array" aca="1" ref="Y45" ca="1">HYPERLINK("#"&amp;CELL("direccion",Tabla_471032!A41),"38")</f>
        <v>38</v>
      </c>
      <c r="Z45" s="5" t="str" cm="1">
        <f t="array" aca="1" ref="Z45" ca="1">HYPERLINK("#"&amp;CELL("direccion",Tabla_471059!A41),"38")</f>
        <v>38</v>
      </c>
      <c r="AA45" s="5" t="str" cm="1">
        <f t="array" aca="1" ref="AA45" ca="1">HYPERLINK("#"&amp;CELL("direccion",Tabla_471071!A41),"38")</f>
        <v>38</v>
      </c>
      <c r="AB45" s="5" t="str" cm="1">
        <f t="array" aca="1" ref="AB45" ca="1">HYPERLINK("#"&amp;CELL("direccion",Tabla_471062!A41),"38")</f>
        <v>38</v>
      </c>
      <c r="AC45" s="5" t="str" cm="1">
        <f t="array" aca="1" ref="AC45" ca="1">HYPERLINK("#"&amp;CELL("direccion",Tabla_471074!A41),"38")</f>
        <v>38</v>
      </c>
      <c r="AD45" t="s">
        <v>213</v>
      </c>
      <c r="AE45" s="3">
        <v>45747</v>
      </c>
    </row>
    <row r="46" spans="1:31" x14ac:dyDescent="0.3">
      <c r="A46">
        <v>2025</v>
      </c>
      <c r="B46" s="3">
        <v>45658</v>
      </c>
      <c r="C46" s="3">
        <v>45747</v>
      </c>
      <c r="D46" t="s">
        <v>84</v>
      </c>
      <c r="E46">
        <v>45</v>
      </c>
      <c r="F46" t="s">
        <v>241</v>
      </c>
      <c r="G46" t="s">
        <v>270</v>
      </c>
      <c r="H46" t="s">
        <v>225</v>
      </c>
      <c r="I46" t="s">
        <v>512</v>
      </c>
      <c r="J46" t="s">
        <v>513</v>
      </c>
      <c r="K46" t="s">
        <v>514</v>
      </c>
      <c r="L46" t="s">
        <v>92</v>
      </c>
      <c r="M46">
        <v>95327</v>
      </c>
      <c r="N46" t="s">
        <v>212</v>
      </c>
      <c r="O46">
        <v>70665.509999999995</v>
      </c>
      <c r="P46" t="s">
        <v>212</v>
      </c>
      <c r="Q46" s="5" t="str" cm="1">
        <f t="array" aca="1" ref="Q46" ca="1">HYPERLINK("#"&amp;CELL("direccion",Tabla_471065!A42),"39")</f>
        <v>39</v>
      </c>
      <c r="R46" s="5" t="str" cm="1">
        <f t="array" aca="1" ref="R46" ca="1">HYPERLINK("#"&amp;CELL("direccion",Tabla_471039!A42),"39")</f>
        <v>39</v>
      </c>
      <c r="S46" s="5" t="str" cm="1">
        <f t="array" aca="1" ref="S46" ca="1">HYPERLINK("#"&amp;CELL("direccion",Tabla_471067!A42),"39")</f>
        <v>39</v>
      </c>
      <c r="T46" s="5" t="str" cm="1">
        <f t="array" aca="1" ref="T46" ca="1">HYPERLINK("#"&amp;CELL("direccion",Tabla_471023!A42),"39")</f>
        <v>39</v>
      </c>
      <c r="U46" s="5" t="str" cm="1">
        <f t="array" aca="1" ref="U46" ca="1">HYPERLINK("#"&amp;CELL("direccion",Tabla_471047!A42),"39")</f>
        <v>39</v>
      </c>
      <c r="V46" s="5" t="str" cm="1">
        <f t="array" aca="1" ref="V46" ca="1">HYPERLINK("#"&amp;CELL("direccion",Tabla_471030!A42),"39")</f>
        <v>39</v>
      </c>
      <c r="W46" s="5" t="str" cm="1">
        <f t="array" aca="1" ref="W46" ca="1">HYPERLINK("#"&amp;CELL("direccion",Tabla_471041!A42),"39")</f>
        <v>39</v>
      </c>
      <c r="X46" s="5" t="str" cm="1">
        <f t="array" aca="1" ref="X46" ca="1">HYPERLINK("#"&amp;CELL("direccion",Tabla_471031!A42),"39")</f>
        <v>39</v>
      </c>
      <c r="Y46" s="5" t="str" cm="1">
        <f t="array" aca="1" ref="Y46" ca="1">HYPERLINK("#"&amp;CELL("direccion",Tabla_471032!A42),"39")</f>
        <v>39</v>
      </c>
      <c r="Z46" s="5" t="str" cm="1">
        <f t="array" aca="1" ref="Z46" ca="1">HYPERLINK("#"&amp;CELL("direccion",Tabla_471059!A42),"39")</f>
        <v>39</v>
      </c>
      <c r="AA46" s="5" t="str" cm="1">
        <f t="array" aca="1" ref="AA46" ca="1">HYPERLINK("#"&amp;CELL("direccion",Tabla_471071!A42),"39")</f>
        <v>39</v>
      </c>
      <c r="AB46" s="5" t="str" cm="1">
        <f t="array" aca="1" ref="AB46" ca="1">HYPERLINK("#"&amp;CELL("direccion",Tabla_471062!A42),"39")</f>
        <v>39</v>
      </c>
      <c r="AC46" s="5" t="str" cm="1">
        <f t="array" aca="1" ref="AC46" ca="1">HYPERLINK("#"&amp;CELL("direccion",Tabla_471074!A42),"39")</f>
        <v>39</v>
      </c>
      <c r="AD46" t="s">
        <v>213</v>
      </c>
      <c r="AE46" s="3">
        <v>45747</v>
      </c>
    </row>
    <row r="47" spans="1:31" x14ac:dyDescent="0.3">
      <c r="A47">
        <v>2025</v>
      </c>
      <c r="B47" s="3">
        <v>45658</v>
      </c>
      <c r="C47" s="3">
        <v>45747</v>
      </c>
      <c r="D47" t="s">
        <v>84</v>
      </c>
      <c r="E47">
        <v>42</v>
      </c>
      <c r="F47" t="s">
        <v>243</v>
      </c>
      <c r="G47" t="s">
        <v>271</v>
      </c>
      <c r="H47" t="s">
        <v>225</v>
      </c>
      <c r="I47" t="s">
        <v>515</v>
      </c>
      <c r="J47" t="s">
        <v>516</v>
      </c>
      <c r="K47" t="s">
        <v>517</v>
      </c>
      <c r="L47" t="s">
        <v>92</v>
      </c>
      <c r="M47">
        <v>67189</v>
      </c>
      <c r="N47" t="s">
        <v>212</v>
      </c>
      <c r="O47">
        <v>51243.040000000001</v>
      </c>
      <c r="P47" t="s">
        <v>212</v>
      </c>
      <c r="Q47" s="5" t="str" cm="1">
        <f t="array" aca="1" ref="Q47" ca="1">HYPERLINK("#"&amp;CELL("direccion",Tabla_471065!A43),"40")</f>
        <v>40</v>
      </c>
      <c r="R47" s="5" t="str" cm="1">
        <f t="array" aca="1" ref="R47" ca="1">HYPERLINK("#"&amp;CELL("direccion",Tabla_471039!A43),"40")</f>
        <v>40</v>
      </c>
      <c r="S47" s="5" t="str" cm="1">
        <f t="array" aca="1" ref="S47" ca="1">HYPERLINK("#"&amp;CELL("direccion",Tabla_471067!A43),"40")</f>
        <v>40</v>
      </c>
      <c r="T47" s="5" t="str" cm="1">
        <f t="array" aca="1" ref="T47" ca="1">HYPERLINK("#"&amp;CELL("direccion",Tabla_471023!A43),"40")</f>
        <v>40</v>
      </c>
      <c r="U47" s="5" t="str" cm="1">
        <f t="array" aca="1" ref="U47" ca="1">HYPERLINK("#"&amp;CELL("direccion",Tabla_471047!A43),"40")</f>
        <v>40</v>
      </c>
      <c r="V47" s="5" t="str" cm="1">
        <f t="array" aca="1" ref="V47" ca="1">HYPERLINK("#"&amp;CELL("direccion",Tabla_471030!A43),"40")</f>
        <v>40</v>
      </c>
      <c r="W47" s="5" t="str" cm="1">
        <f t="array" aca="1" ref="W47" ca="1">HYPERLINK("#"&amp;CELL("direccion",Tabla_471041!A43),"40")</f>
        <v>40</v>
      </c>
      <c r="X47" s="5" t="str" cm="1">
        <f t="array" aca="1" ref="X47" ca="1">HYPERLINK("#"&amp;CELL("direccion",Tabla_471031!A43),"40")</f>
        <v>40</v>
      </c>
      <c r="Y47" s="5" t="str" cm="1">
        <f t="array" aca="1" ref="Y47" ca="1">HYPERLINK("#"&amp;CELL("direccion",Tabla_471032!A43),"40")</f>
        <v>40</v>
      </c>
      <c r="Z47" s="5" t="str" cm="1">
        <f t="array" aca="1" ref="Z47" ca="1">HYPERLINK("#"&amp;CELL("direccion",Tabla_471059!A43),"40")</f>
        <v>40</v>
      </c>
      <c r="AA47" s="5" t="str" cm="1">
        <f t="array" aca="1" ref="AA47" ca="1">HYPERLINK("#"&amp;CELL("direccion",Tabla_471071!A43),"40")</f>
        <v>40</v>
      </c>
      <c r="AB47" s="5" t="str" cm="1">
        <f t="array" aca="1" ref="AB47" ca="1">HYPERLINK("#"&amp;CELL("direccion",Tabla_471062!A43),"40")</f>
        <v>40</v>
      </c>
      <c r="AC47" s="5" t="str" cm="1">
        <f t="array" aca="1" ref="AC47" ca="1">HYPERLINK("#"&amp;CELL("direccion",Tabla_471074!A43),"40")</f>
        <v>40</v>
      </c>
      <c r="AD47" t="s">
        <v>213</v>
      </c>
      <c r="AE47" s="3">
        <v>45747</v>
      </c>
    </row>
    <row r="48" spans="1:31" x14ac:dyDescent="0.3">
      <c r="A48">
        <v>2025</v>
      </c>
      <c r="B48" s="3">
        <v>45658</v>
      </c>
      <c r="C48" s="3">
        <v>45747</v>
      </c>
      <c r="D48" t="s">
        <v>84</v>
      </c>
      <c r="E48">
        <v>29</v>
      </c>
      <c r="F48" t="s">
        <v>226</v>
      </c>
      <c r="G48" t="s">
        <v>272</v>
      </c>
      <c r="H48" t="s">
        <v>225</v>
      </c>
      <c r="I48" t="s">
        <v>491</v>
      </c>
      <c r="J48" t="s">
        <v>491</v>
      </c>
      <c r="K48" t="s">
        <v>491</v>
      </c>
      <c r="M48">
        <v>0</v>
      </c>
      <c r="N48" t="s">
        <v>212</v>
      </c>
      <c r="O48">
        <v>0</v>
      </c>
      <c r="P48" t="s">
        <v>212</v>
      </c>
      <c r="Q48" s="5" t="str" cm="1">
        <f t="array" aca="1" ref="Q48" ca="1">HYPERLINK("#"&amp;CELL("direccion",Tabla_471065!A44),"41")</f>
        <v>41</v>
      </c>
      <c r="R48" s="5" t="str" cm="1">
        <f t="array" aca="1" ref="R48" ca="1">HYPERLINK("#"&amp;CELL("direccion",Tabla_471039!A44),"41")</f>
        <v>41</v>
      </c>
      <c r="S48" s="5" t="str" cm="1">
        <f t="array" aca="1" ref="S48" ca="1">HYPERLINK("#"&amp;CELL("direccion",Tabla_471067!A44),"41")</f>
        <v>41</v>
      </c>
      <c r="T48" s="5" t="str" cm="1">
        <f t="array" aca="1" ref="T48" ca="1">HYPERLINK("#"&amp;CELL("direccion",Tabla_471023!A44),"41")</f>
        <v>41</v>
      </c>
      <c r="U48" s="5" t="str" cm="1">
        <f t="array" aca="1" ref="U48" ca="1">HYPERLINK("#"&amp;CELL("direccion",Tabla_471047!A44),"41")</f>
        <v>41</v>
      </c>
      <c r="V48" s="5" t="str" cm="1">
        <f t="array" aca="1" ref="V48" ca="1">HYPERLINK("#"&amp;CELL("direccion",Tabla_471030!A44),"41")</f>
        <v>41</v>
      </c>
      <c r="W48" s="5" t="str" cm="1">
        <f t="array" aca="1" ref="W48" ca="1">HYPERLINK("#"&amp;CELL("direccion",Tabla_471041!A44),"41")</f>
        <v>41</v>
      </c>
      <c r="X48" s="5" t="str" cm="1">
        <f t="array" aca="1" ref="X48" ca="1">HYPERLINK("#"&amp;CELL("direccion",Tabla_471031!A44),"41")</f>
        <v>41</v>
      </c>
      <c r="Y48" s="5" t="str" cm="1">
        <f t="array" aca="1" ref="Y48" ca="1">HYPERLINK("#"&amp;CELL("direccion",Tabla_471032!A44),"41")</f>
        <v>41</v>
      </c>
      <c r="Z48" s="5" t="str" cm="1">
        <f t="array" aca="1" ref="Z48" ca="1">HYPERLINK("#"&amp;CELL("direccion",Tabla_471059!A44),"41")</f>
        <v>41</v>
      </c>
      <c r="AA48" s="5" t="str" cm="1">
        <f t="array" aca="1" ref="AA48" ca="1">HYPERLINK("#"&amp;CELL("direccion",Tabla_471071!A44),"41")</f>
        <v>41</v>
      </c>
      <c r="AB48" s="5" t="str" cm="1">
        <f t="array" aca="1" ref="AB48" ca="1">HYPERLINK("#"&amp;CELL("direccion",Tabla_471062!A44),"41")</f>
        <v>41</v>
      </c>
      <c r="AC48" s="5" t="str" cm="1">
        <f t="array" aca="1" ref="AC48" ca="1">HYPERLINK("#"&amp;CELL("direccion",Tabla_471074!A44),"41")</f>
        <v>41</v>
      </c>
      <c r="AD48" t="s">
        <v>213</v>
      </c>
      <c r="AE48" s="3">
        <v>45747</v>
      </c>
    </row>
    <row r="49" spans="1:31" x14ac:dyDescent="0.3">
      <c r="A49">
        <v>2025</v>
      </c>
      <c r="B49" s="3">
        <v>45658</v>
      </c>
      <c r="C49" s="3">
        <v>45747</v>
      </c>
      <c r="D49" t="s">
        <v>84</v>
      </c>
      <c r="E49">
        <v>25</v>
      </c>
      <c r="F49" t="s">
        <v>246</v>
      </c>
      <c r="G49" t="s">
        <v>273</v>
      </c>
      <c r="H49" t="s">
        <v>225</v>
      </c>
      <c r="I49" t="s">
        <v>518</v>
      </c>
      <c r="J49" t="s">
        <v>519</v>
      </c>
      <c r="K49" t="s">
        <v>430</v>
      </c>
      <c r="L49" t="s">
        <v>92</v>
      </c>
      <c r="M49">
        <v>24672</v>
      </c>
      <c r="N49" t="s">
        <v>212</v>
      </c>
      <c r="O49">
        <v>20384.75</v>
      </c>
      <c r="P49" t="s">
        <v>212</v>
      </c>
      <c r="Q49" s="5" t="str" cm="1">
        <f t="array" aca="1" ref="Q49" ca="1">HYPERLINK("#"&amp;CELL("direccion",Tabla_471065!A45),"42")</f>
        <v>42</v>
      </c>
      <c r="R49" s="5" t="str" cm="1">
        <f t="array" aca="1" ref="R49" ca="1">HYPERLINK("#"&amp;CELL("direccion",Tabla_471039!A45),"42")</f>
        <v>42</v>
      </c>
      <c r="S49" s="5" t="str" cm="1">
        <f t="array" aca="1" ref="S49" ca="1">HYPERLINK("#"&amp;CELL("direccion",Tabla_471067!A45),"42")</f>
        <v>42</v>
      </c>
      <c r="T49" s="5" t="str" cm="1">
        <f t="array" aca="1" ref="T49" ca="1">HYPERLINK("#"&amp;CELL("direccion",Tabla_471023!A45),"42")</f>
        <v>42</v>
      </c>
      <c r="U49" s="5" t="str" cm="1">
        <f t="array" aca="1" ref="U49" ca="1">HYPERLINK("#"&amp;CELL("direccion",Tabla_471047!A45),"42")</f>
        <v>42</v>
      </c>
      <c r="V49" s="5" t="str" cm="1">
        <f t="array" aca="1" ref="V49" ca="1">HYPERLINK("#"&amp;CELL("direccion",Tabla_471030!A45),"42")</f>
        <v>42</v>
      </c>
      <c r="W49" s="5" t="str" cm="1">
        <f t="array" aca="1" ref="W49" ca="1">HYPERLINK("#"&amp;CELL("direccion",Tabla_471041!A45),"42")</f>
        <v>42</v>
      </c>
      <c r="X49" s="5" t="str" cm="1">
        <f t="array" aca="1" ref="X49" ca="1">HYPERLINK("#"&amp;CELL("direccion",Tabla_471031!A45),"42")</f>
        <v>42</v>
      </c>
      <c r="Y49" s="5" t="str" cm="1">
        <f t="array" aca="1" ref="Y49" ca="1">HYPERLINK("#"&amp;CELL("direccion",Tabla_471032!A45),"42")</f>
        <v>42</v>
      </c>
      <c r="Z49" s="5" t="str" cm="1">
        <f t="array" aca="1" ref="Z49" ca="1">HYPERLINK("#"&amp;CELL("direccion",Tabla_471059!A45),"42")</f>
        <v>42</v>
      </c>
      <c r="AA49" s="5" t="str" cm="1">
        <f t="array" aca="1" ref="AA49" ca="1">HYPERLINK("#"&amp;CELL("direccion",Tabla_471071!A45),"42")</f>
        <v>42</v>
      </c>
      <c r="AB49" s="5" t="str" cm="1">
        <f t="array" aca="1" ref="AB49" ca="1">HYPERLINK("#"&amp;CELL("direccion",Tabla_471062!A45),"42")</f>
        <v>42</v>
      </c>
      <c r="AC49" s="5" t="str" cm="1">
        <f t="array" aca="1" ref="AC49" ca="1">HYPERLINK("#"&amp;CELL("direccion",Tabla_471074!A45),"42")</f>
        <v>42</v>
      </c>
      <c r="AD49" t="s">
        <v>213</v>
      </c>
      <c r="AE49" s="3">
        <v>45747</v>
      </c>
    </row>
    <row r="50" spans="1:31" x14ac:dyDescent="0.3">
      <c r="A50">
        <v>2025</v>
      </c>
      <c r="B50" s="3">
        <v>45658</v>
      </c>
      <c r="C50" s="3">
        <v>45747</v>
      </c>
      <c r="D50" t="s">
        <v>84</v>
      </c>
      <c r="E50">
        <v>25</v>
      </c>
      <c r="F50" t="s">
        <v>246</v>
      </c>
      <c r="G50" t="s">
        <v>274</v>
      </c>
      <c r="H50" t="s">
        <v>225</v>
      </c>
      <c r="I50" t="s">
        <v>520</v>
      </c>
      <c r="J50" t="s">
        <v>521</v>
      </c>
      <c r="K50" t="s">
        <v>522</v>
      </c>
      <c r="L50" t="s">
        <v>92</v>
      </c>
      <c r="M50">
        <v>24672</v>
      </c>
      <c r="N50" t="s">
        <v>212</v>
      </c>
      <c r="O50">
        <v>20384.75</v>
      </c>
      <c r="P50" t="s">
        <v>212</v>
      </c>
      <c r="Q50" s="5" t="str" cm="1">
        <f t="array" aca="1" ref="Q50" ca="1">HYPERLINK("#"&amp;CELL("direccion",Tabla_471065!A46),"43")</f>
        <v>43</v>
      </c>
      <c r="R50" s="5" t="str" cm="1">
        <f t="array" aca="1" ref="R50" ca="1">HYPERLINK("#"&amp;CELL("direccion",Tabla_471039!A46),"43")</f>
        <v>43</v>
      </c>
      <c r="S50" s="5" t="str" cm="1">
        <f t="array" aca="1" ref="S50" ca="1">HYPERLINK("#"&amp;CELL("direccion",Tabla_471067!A46),"43")</f>
        <v>43</v>
      </c>
      <c r="T50" s="5" t="str" cm="1">
        <f t="array" aca="1" ref="T50" ca="1">HYPERLINK("#"&amp;CELL("direccion",Tabla_471023!A46),"43")</f>
        <v>43</v>
      </c>
      <c r="U50" s="5" t="str" cm="1">
        <f t="array" aca="1" ref="U50" ca="1">HYPERLINK("#"&amp;CELL("direccion",Tabla_471047!A46),"43")</f>
        <v>43</v>
      </c>
      <c r="V50" s="5" t="str" cm="1">
        <f t="array" aca="1" ref="V50" ca="1">HYPERLINK("#"&amp;CELL("direccion",Tabla_471030!A46),"43")</f>
        <v>43</v>
      </c>
      <c r="W50" s="5" t="str" cm="1">
        <f t="array" aca="1" ref="W50" ca="1">HYPERLINK("#"&amp;CELL("direccion",Tabla_471041!A46),"43")</f>
        <v>43</v>
      </c>
      <c r="X50" s="5" t="str" cm="1">
        <f t="array" aca="1" ref="X50" ca="1">HYPERLINK("#"&amp;CELL("direccion",Tabla_471031!A46),"43")</f>
        <v>43</v>
      </c>
      <c r="Y50" s="5" t="str" cm="1">
        <f t="array" aca="1" ref="Y50" ca="1">HYPERLINK("#"&amp;CELL("direccion",Tabla_471032!A46),"43")</f>
        <v>43</v>
      </c>
      <c r="Z50" s="5" t="str" cm="1">
        <f t="array" aca="1" ref="Z50" ca="1">HYPERLINK("#"&amp;CELL("direccion",Tabla_471059!A46),"43")</f>
        <v>43</v>
      </c>
      <c r="AA50" s="5" t="str" cm="1">
        <f t="array" aca="1" ref="AA50" ca="1">HYPERLINK("#"&amp;CELL("direccion",Tabla_471071!A46),"43")</f>
        <v>43</v>
      </c>
      <c r="AB50" s="5" t="str" cm="1">
        <f t="array" aca="1" ref="AB50" ca="1">HYPERLINK("#"&amp;CELL("direccion",Tabla_471062!A46),"43")</f>
        <v>43</v>
      </c>
      <c r="AC50" s="5" t="str" cm="1">
        <f t="array" aca="1" ref="AC50" ca="1">HYPERLINK("#"&amp;CELL("direccion",Tabla_471074!A46),"43")</f>
        <v>43</v>
      </c>
      <c r="AD50" t="s">
        <v>213</v>
      </c>
      <c r="AE50" s="3">
        <v>45747</v>
      </c>
    </row>
    <row r="51" spans="1:31" x14ac:dyDescent="0.3">
      <c r="A51">
        <v>2025</v>
      </c>
      <c r="B51" s="3">
        <v>45658</v>
      </c>
      <c r="C51" s="3">
        <v>45747</v>
      </c>
      <c r="D51" t="s">
        <v>84</v>
      </c>
      <c r="E51">
        <v>29</v>
      </c>
      <c r="F51" t="s">
        <v>226</v>
      </c>
      <c r="G51" t="s">
        <v>275</v>
      </c>
      <c r="H51" t="s">
        <v>225</v>
      </c>
      <c r="I51" t="s">
        <v>523</v>
      </c>
      <c r="J51" t="s">
        <v>524</v>
      </c>
      <c r="K51" t="s">
        <v>525</v>
      </c>
      <c r="L51" t="s">
        <v>91</v>
      </c>
      <c r="M51">
        <v>35248</v>
      </c>
      <c r="N51" t="s">
        <v>212</v>
      </c>
      <c r="O51">
        <v>28526.67</v>
      </c>
      <c r="P51" t="s">
        <v>212</v>
      </c>
      <c r="Q51" s="5" t="str" cm="1">
        <f t="array" aca="1" ref="Q51" ca="1">HYPERLINK("#"&amp;CELL("direccion",Tabla_471065!A47),"44")</f>
        <v>44</v>
      </c>
      <c r="R51" s="5" t="str" cm="1">
        <f t="array" aca="1" ref="R51" ca="1">HYPERLINK("#"&amp;CELL("direccion",Tabla_471039!A47),"44")</f>
        <v>44</v>
      </c>
      <c r="S51" s="5" t="str" cm="1">
        <f t="array" aca="1" ref="S51" ca="1">HYPERLINK("#"&amp;CELL("direccion",Tabla_471067!A47),"44")</f>
        <v>44</v>
      </c>
      <c r="T51" s="5" t="str" cm="1">
        <f t="array" aca="1" ref="T51" ca="1">HYPERLINK("#"&amp;CELL("direccion",Tabla_471023!A47),"44")</f>
        <v>44</v>
      </c>
      <c r="U51" s="5" t="str" cm="1">
        <f t="array" aca="1" ref="U51" ca="1">HYPERLINK("#"&amp;CELL("direccion",Tabla_471047!A47),"44")</f>
        <v>44</v>
      </c>
      <c r="V51" s="5" t="str" cm="1">
        <f t="array" aca="1" ref="V51" ca="1">HYPERLINK("#"&amp;CELL("direccion",Tabla_471030!A47),"44")</f>
        <v>44</v>
      </c>
      <c r="W51" s="5" t="str" cm="1">
        <f t="array" aca="1" ref="W51" ca="1">HYPERLINK("#"&amp;CELL("direccion",Tabla_471041!A47),"44")</f>
        <v>44</v>
      </c>
      <c r="X51" s="5" t="str" cm="1">
        <f t="array" aca="1" ref="X51" ca="1">HYPERLINK("#"&amp;CELL("direccion",Tabla_471031!A47),"44")</f>
        <v>44</v>
      </c>
      <c r="Y51" s="5" t="str" cm="1">
        <f t="array" aca="1" ref="Y51" ca="1">HYPERLINK("#"&amp;CELL("direccion",Tabla_471032!A47),"44")</f>
        <v>44</v>
      </c>
      <c r="Z51" s="5" t="str" cm="1">
        <f t="array" aca="1" ref="Z51" ca="1">HYPERLINK("#"&amp;CELL("direccion",Tabla_471059!A47),"44")</f>
        <v>44</v>
      </c>
      <c r="AA51" s="5" t="str" cm="1">
        <f t="array" aca="1" ref="AA51" ca="1">HYPERLINK("#"&amp;CELL("direccion",Tabla_471071!A47),"44")</f>
        <v>44</v>
      </c>
      <c r="AB51" s="5" t="str" cm="1">
        <f t="array" aca="1" ref="AB51" ca="1">HYPERLINK("#"&amp;CELL("direccion",Tabla_471062!A47),"44")</f>
        <v>44</v>
      </c>
      <c r="AC51" s="5" t="str" cm="1">
        <f t="array" aca="1" ref="AC51" ca="1">HYPERLINK("#"&amp;CELL("direccion",Tabla_471074!A47),"44")</f>
        <v>44</v>
      </c>
      <c r="AD51" t="s">
        <v>213</v>
      </c>
      <c r="AE51" s="3">
        <v>45747</v>
      </c>
    </row>
    <row r="52" spans="1:31" x14ac:dyDescent="0.3">
      <c r="A52">
        <v>2025</v>
      </c>
      <c r="B52" s="3">
        <v>45658</v>
      </c>
      <c r="C52" s="3">
        <v>45747</v>
      </c>
      <c r="D52" t="s">
        <v>84</v>
      </c>
      <c r="E52">
        <v>25</v>
      </c>
      <c r="F52" t="s">
        <v>246</v>
      </c>
      <c r="G52" t="s">
        <v>276</v>
      </c>
      <c r="H52" t="s">
        <v>225</v>
      </c>
      <c r="I52" t="s">
        <v>526</v>
      </c>
      <c r="J52" t="s">
        <v>421</v>
      </c>
      <c r="K52" t="s">
        <v>449</v>
      </c>
      <c r="L52" t="s">
        <v>92</v>
      </c>
      <c r="M52">
        <v>24672</v>
      </c>
      <c r="N52" t="s">
        <v>212</v>
      </c>
      <c r="O52">
        <v>20384.75</v>
      </c>
      <c r="P52" t="s">
        <v>212</v>
      </c>
      <c r="Q52" s="5" t="str" cm="1">
        <f t="array" aca="1" ref="Q52" ca="1">HYPERLINK("#"&amp;CELL("direccion",Tabla_471065!A48),"45")</f>
        <v>45</v>
      </c>
      <c r="R52" s="5" t="str" cm="1">
        <f t="array" aca="1" ref="R52" ca="1">HYPERLINK("#"&amp;CELL("direccion",Tabla_471039!A48),"45")</f>
        <v>45</v>
      </c>
      <c r="S52" s="5" t="str" cm="1">
        <f t="array" aca="1" ref="S52" ca="1">HYPERLINK("#"&amp;CELL("direccion",Tabla_471067!A48),"45")</f>
        <v>45</v>
      </c>
      <c r="T52" s="5" t="str" cm="1">
        <f t="array" aca="1" ref="T52" ca="1">HYPERLINK("#"&amp;CELL("direccion",Tabla_471023!A48),"45")</f>
        <v>45</v>
      </c>
      <c r="U52" s="5" t="str" cm="1">
        <f t="array" aca="1" ref="U52" ca="1">HYPERLINK("#"&amp;CELL("direccion",Tabla_471047!A48),"45")</f>
        <v>45</v>
      </c>
      <c r="V52" s="5" t="str" cm="1">
        <f t="array" aca="1" ref="V52" ca="1">HYPERLINK("#"&amp;CELL("direccion",Tabla_471030!A48),"45")</f>
        <v>45</v>
      </c>
      <c r="W52" s="5" t="str" cm="1">
        <f t="array" aca="1" ref="W52" ca="1">HYPERLINK("#"&amp;CELL("direccion",Tabla_471041!A48),"45")</f>
        <v>45</v>
      </c>
      <c r="X52" s="5" t="str" cm="1">
        <f t="array" aca="1" ref="X52" ca="1">HYPERLINK("#"&amp;CELL("direccion",Tabla_471031!A48),"45")</f>
        <v>45</v>
      </c>
      <c r="Y52" s="5" t="str" cm="1">
        <f t="array" aca="1" ref="Y52" ca="1">HYPERLINK("#"&amp;CELL("direccion",Tabla_471032!A48),"45")</f>
        <v>45</v>
      </c>
      <c r="Z52" s="5" t="str" cm="1">
        <f t="array" aca="1" ref="Z52" ca="1">HYPERLINK("#"&amp;CELL("direccion",Tabla_471059!A48),"45")</f>
        <v>45</v>
      </c>
      <c r="AA52" s="5" t="str" cm="1">
        <f t="array" aca="1" ref="AA52" ca="1">HYPERLINK("#"&amp;CELL("direccion",Tabla_471071!A48),"45")</f>
        <v>45</v>
      </c>
      <c r="AB52" s="5" t="str" cm="1">
        <f t="array" aca="1" ref="AB52" ca="1">HYPERLINK("#"&amp;CELL("direccion",Tabla_471062!A48),"45")</f>
        <v>45</v>
      </c>
      <c r="AC52" s="5" t="str" cm="1">
        <f t="array" aca="1" ref="AC52" ca="1">HYPERLINK("#"&amp;CELL("direccion",Tabla_471074!A48),"45")</f>
        <v>45</v>
      </c>
      <c r="AD52" t="s">
        <v>213</v>
      </c>
      <c r="AE52" s="3">
        <v>45747</v>
      </c>
    </row>
    <row r="53" spans="1:31" x14ac:dyDescent="0.3">
      <c r="A53">
        <v>2025</v>
      </c>
      <c r="B53" s="3">
        <v>45658</v>
      </c>
      <c r="C53" s="3">
        <v>45747</v>
      </c>
      <c r="D53" t="s">
        <v>84</v>
      </c>
      <c r="E53">
        <v>25</v>
      </c>
      <c r="F53" t="s">
        <v>246</v>
      </c>
      <c r="G53" t="s">
        <v>277</v>
      </c>
      <c r="H53" t="s">
        <v>225</v>
      </c>
      <c r="I53" t="s">
        <v>527</v>
      </c>
      <c r="J53" t="s">
        <v>528</v>
      </c>
      <c r="K53" t="s">
        <v>529</v>
      </c>
      <c r="L53" t="s">
        <v>91</v>
      </c>
      <c r="M53">
        <v>24672</v>
      </c>
      <c r="N53" t="s">
        <v>212</v>
      </c>
      <c r="O53">
        <v>20384.75</v>
      </c>
      <c r="P53" t="s">
        <v>212</v>
      </c>
      <c r="Q53" s="5" t="str" cm="1">
        <f t="array" aca="1" ref="Q53" ca="1">HYPERLINK("#"&amp;CELL("direccion",Tabla_471065!A49),"46")</f>
        <v>46</v>
      </c>
      <c r="R53" s="5" t="str" cm="1">
        <f t="array" aca="1" ref="R53" ca="1">HYPERLINK("#"&amp;CELL("direccion",Tabla_471039!A49),"46")</f>
        <v>46</v>
      </c>
      <c r="S53" s="5" t="str" cm="1">
        <f t="array" aca="1" ref="S53" ca="1">HYPERLINK("#"&amp;CELL("direccion",Tabla_471067!A49),"46")</f>
        <v>46</v>
      </c>
      <c r="T53" s="5" t="str" cm="1">
        <f t="array" aca="1" ref="T53" ca="1">HYPERLINK("#"&amp;CELL("direccion",Tabla_471023!A49),"46")</f>
        <v>46</v>
      </c>
      <c r="U53" s="5" t="str" cm="1">
        <f t="array" aca="1" ref="U53" ca="1">HYPERLINK("#"&amp;CELL("direccion",Tabla_471047!A49),"46")</f>
        <v>46</v>
      </c>
      <c r="V53" s="5" t="str" cm="1">
        <f t="array" aca="1" ref="V53" ca="1">HYPERLINK("#"&amp;CELL("direccion",Tabla_471030!A49),"46")</f>
        <v>46</v>
      </c>
      <c r="W53" s="5" t="str" cm="1">
        <f t="array" aca="1" ref="W53" ca="1">HYPERLINK("#"&amp;CELL("direccion",Tabla_471041!A49),"46")</f>
        <v>46</v>
      </c>
      <c r="X53" s="5" t="str" cm="1">
        <f t="array" aca="1" ref="X53" ca="1">HYPERLINK("#"&amp;CELL("direccion",Tabla_471031!A49),"46")</f>
        <v>46</v>
      </c>
      <c r="Y53" s="5" t="str" cm="1">
        <f t="array" aca="1" ref="Y53" ca="1">HYPERLINK("#"&amp;CELL("direccion",Tabla_471032!A49),"46")</f>
        <v>46</v>
      </c>
      <c r="Z53" s="5" t="str" cm="1">
        <f t="array" aca="1" ref="Z53" ca="1">HYPERLINK("#"&amp;CELL("direccion",Tabla_471059!A49),"46")</f>
        <v>46</v>
      </c>
      <c r="AA53" s="5" t="str" cm="1">
        <f t="array" aca="1" ref="AA53" ca="1">HYPERLINK("#"&amp;CELL("direccion",Tabla_471071!A49),"46")</f>
        <v>46</v>
      </c>
      <c r="AB53" s="5" t="str" cm="1">
        <f t="array" aca="1" ref="AB53" ca="1">HYPERLINK("#"&amp;CELL("direccion",Tabla_471062!A49),"46")</f>
        <v>46</v>
      </c>
      <c r="AC53" s="5" t="str" cm="1">
        <f t="array" aca="1" ref="AC53" ca="1">HYPERLINK("#"&amp;CELL("direccion",Tabla_471074!A49),"46")</f>
        <v>46</v>
      </c>
      <c r="AD53" t="s">
        <v>213</v>
      </c>
      <c r="AE53" s="3">
        <v>45747</v>
      </c>
    </row>
    <row r="54" spans="1:31" x14ac:dyDescent="0.3">
      <c r="A54">
        <v>2025</v>
      </c>
      <c r="B54" s="3">
        <v>45658</v>
      </c>
      <c r="C54" s="3">
        <v>45747</v>
      </c>
      <c r="D54" t="s">
        <v>84</v>
      </c>
      <c r="E54">
        <v>29</v>
      </c>
      <c r="F54" t="s">
        <v>226</v>
      </c>
      <c r="G54" t="s">
        <v>278</v>
      </c>
      <c r="H54" t="s">
        <v>225</v>
      </c>
      <c r="I54" t="s">
        <v>491</v>
      </c>
      <c r="J54" t="s">
        <v>491</v>
      </c>
      <c r="K54" t="s">
        <v>491</v>
      </c>
      <c r="M54">
        <v>0</v>
      </c>
      <c r="N54" t="s">
        <v>212</v>
      </c>
      <c r="O54">
        <v>0</v>
      </c>
      <c r="P54" t="s">
        <v>212</v>
      </c>
      <c r="Q54" s="5" t="str" cm="1">
        <f t="array" aca="1" ref="Q54" ca="1">HYPERLINK("#"&amp;CELL("direccion",Tabla_471065!A50),"47")</f>
        <v>47</v>
      </c>
      <c r="R54" s="5" t="str" cm="1">
        <f t="array" aca="1" ref="R54" ca="1">HYPERLINK("#"&amp;CELL("direccion",Tabla_471039!A50),"47")</f>
        <v>47</v>
      </c>
      <c r="S54" s="5" t="str" cm="1">
        <f t="array" aca="1" ref="S54" ca="1">HYPERLINK("#"&amp;CELL("direccion",Tabla_471067!A50),"47")</f>
        <v>47</v>
      </c>
      <c r="T54" s="5" t="str" cm="1">
        <f t="array" aca="1" ref="T54" ca="1">HYPERLINK("#"&amp;CELL("direccion",Tabla_471023!A50),"47")</f>
        <v>47</v>
      </c>
      <c r="U54" s="5" t="str" cm="1">
        <f t="array" aca="1" ref="U54" ca="1">HYPERLINK("#"&amp;CELL("direccion",Tabla_471047!A50),"47")</f>
        <v>47</v>
      </c>
      <c r="V54" s="5" t="str" cm="1">
        <f t="array" aca="1" ref="V54" ca="1">HYPERLINK("#"&amp;CELL("direccion",Tabla_471030!A50),"47")</f>
        <v>47</v>
      </c>
      <c r="W54" s="5" t="str" cm="1">
        <f t="array" aca="1" ref="W54" ca="1">HYPERLINK("#"&amp;CELL("direccion",Tabla_471041!A50),"47")</f>
        <v>47</v>
      </c>
      <c r="X54" s="5" t="str" cm="1">
        <f t="array" aca="1" ref="X54" ca="1">HYPERLINK("#"&amp;CELL("direccion",Tabla_471031!A50),"47")</f>
        <v>47</v>
      </c>
      <c r="Y54" s="5" t="str" cm="1">
        <f t="array" aca="1" ref="Y54" ca="1">HYPERLINK("#"&amp;CELL("direccion",Tabla_471032!A50),"47")</f>
        <v>47</v>
      </c>
      <c r="Z54" s="5" t="str" cm="1">
        <f t="array" aca="1" ref="Z54" ca="1">HYPERLINK("#"&amp;CELL("direccion",Tabla_471059!A50),"47")</f>
        <v>47</v>
      </c>
      <c r="AA54" s="5" t="str" cm="1">
        <f t="array" aca="1" ref="AA54" ca="1">HYPERLINK("#"&amp;CELL("direccion",Tabla_471071!A50),"47")</f>
        <v>47</v>
      </c>
      <c r="AB54" s="5" t="str" cm="1">
        <f t="array" aca="1" ref="AB54" ca="1">HYPERLINK("#"&amp;CELL("direccion",Tabla_471062!A50),"47")</f>
        <v>47</v>
      </c>
      <c r="AC54" s="5" t="str" cm="1">
        <f t="array" aca="1" ref="AC54" ca="1">HYPERLINK("#"&amp;CELL("direccion",Tabla_471074!A50),"47")</f>
        <v>47</v>
      </c>
      <c r="AD54" t="s">
        <v>213</v>
      </c>
      <c r="AE54" s="3">
        <v>45747</v>
      </c>
    </row>
    <row r="55" spans="1:31" x14ac:dyDescent="0.3">
      <c r="A55">
        <v>2025</v>
      </c>
      <c r="B55" s="3">
        <v>45658</v>
      </c>
      <c r="C55" s="3">
        <v>45747</v>
      </c>
      <c r="D55" t="s">
        <v>84</v>
      </c>
      <c r="E55">
        <v>25</v>
      </c>
      <c r="F55" t="s">
        <v>246</v>
      </c>
      <c r="G55" t="s">
        <v>279</v>
      </c>
      <c r="H55" t="s">
        <v>225</v>
      </c>
      <c r="I55" t="s">
        <v>530</v>
      </c>
      <c r="J55" t="s">
        <v>531</v>
      </c>
      <c r="K55" t="s">
        <v>532</v>
      </c>
      <c r="L55" t="s">
        <v>91</v>
      </c>
      <c r="M55">
        <v>24672</v>
      </c>
      <c r="N55" t="s">
        <v>212</v>
      </c>
      <c r="O55">
        <v>20384.75</v>
      </c>
      <c r="P55" t="s">
        <v>212</v>
      </c>
      <c r="Q55" s="5" t="str" cm="1">
        <f t="array" aca="1" ref="Q55" ca="1">HYPERLINK("#"&amp;CELL("direccion",Tabla_471065!A51),"48")</f>
        <v>48</v>
      </c>
      <c r="R55" s="5" t="str" cm="1">
        <f t="array" aca="1" ref="R55" ca="1">HYPERLINK("#"&amp;CELL("direccion",Tabla_471039!A51),"48")</f>
        <v>48</v>
      </c>
      <c r="S55" s="5" t="str" cm="1">
        <f t="array" aca="1" ref="S55" ca="1">HYPERLINK("#"&amp;CELL("direccion",Tabla_471067!A51),"48")</f>
        <v>48</v>
      </c>
      <c r="T55" s="5" t="str" cm="1">
        <f t="array" aca="1" ref="T55" ca="1">HYPERLINK("#"&amp;CELL("direccion",Tabla_471023!A51),"48")</f>
        <v>48</v>
      </c>
      <c r="U55" s="5" t="str" cm="1">
        <f t="array" aca="1" ref="U55" ca="1">HYPERLINK("#"&amp;CELL("direccion",Tabla_471047!A51),"48")</f>
        <v>48</v>
      </c>
      <c r="V55" s="5" t="str" cm="1">
        <f t="array" aca="1" ref="V55" ca="1">HYPERLINK("#"&amp;CELL("direccion",Tabla_471030!A51),"48")</f>
        <v>48</v>
      </c>
      <c r="W55" s="5" t="str" cm="1">
        <f t="array" aca="1" ref="W55" ca="1">HYPERLINK("#"&amp;CELL("direccion",Tabla_471041!A51),"48")</f>
        <v>48</v>
      </c>
      <c r="X55" s="5" t="str" cm="1">
        <f t="array" aca="1" ref="X55" ca="1">HYPERLINK("#"&amp;CELL("direccion",Tabla_471031!A51),"48")</f>
        <v>48</v>
      </c>
      <c r="Y55" s="5" t="str" cm="1">
        <f t="array" aca="1" ref="Y55" ca="1">HYPERLINK("#"&amp;CELL("direccion",Tabla_471032!A51),"48")</f>
        <v>48</v>
      </c>
      <c r="Z55" s="5" t="str" cm="1">
        <f t="array" aca="1" ref="Z55" ca="1">HYPERLINK("#"&amp;CELL("direccion",Tabla_471059!A51),"48")</f>
        <v>48</v>
      </c>
      <c r="AA55" s="5" t="str" cm="1">
        <f t="array" aca="1" ref="AA55" ca="1">HYPERLINK("#"&amp;CELL("direccion",Tabla_471071!A51),"48")</f>
        <v>48</v>
      </c>
      <c r="AB55" s="5" t="str" cm="1">
        <f t="array" aca="1" ref="AB55" ca="1">HYPERLINK("#"&amp;CELL("direccion",Tabla_471062!A51),"48")</f>
        <v>48</v>
      </c>
      <c r="AC55" s="5" t="str" cm="1">
        <f t="array" aca="1" ref="AC55" ca="1">HYPERLINK("#"&amp;CELL("direccion",Tabla_471074!A51),"48")</f>
        <v>48</v>
      </c>
      <c r="AD55" t="s">
        <v>213</v>
      </c>
      <c r="AE55" s="3">
        <v>45747</v>
      </c>
    </row>
    <row r="56" spans="1:31" x14ac:dyDescent="0.3">
      <c r="A56">
        <v>2025</v>
      </c>
      <c r="B56" s="3">
        <v>45658</v>
      </c>
      <c r="C56" s="3">
        <v>45747</v>
      </c>
      <c r="D56" t="s">
        <v>84</v>
      </c>
      <c r="E56">
        <v>25</v>
      </c>
      <c r="F56" t="s">
        <v>246</v>
      </c>
      <c r="G56" t="s">
        <v>280</v>
      </c>
      <c r="H56" t="s">
        <v>225</v>
      </c>
      <c r="I56" t="s">
        <v>533</v>
      </c>
      <c r="J56" t="s">
        <v>534</v>
      </c>
      <c r="K56" t="s">
        <v>535</v>
      </c>
      <c r="L56" t="s">
        <v>91</v>
      </c>
      <c r="M56">
        <v>24672</v>
      </c>
      <c r="N56" t="s">
        <v>212</v>
      </c>
      <c r="O56">
        <v>20384.75</v>
      </c>
      <c r="P56" t="s">
        <v>212</v>
      </c>
      <c r="Q56" s="5" t="str" cm="1">
        <f t="array" aca="1" ref="Q56" ca="1">HYPERLINK("#"&amp;CELL("direccion",Tabla_471065!A52),"49")</f>
        <v>49</v>
      </c>
      <c r="R56" s="5" t="str" cm="1">
        <f t="array" aca="1" ref="R56" ca="1">HYPERLINK("#"&amp;CELL("direccion",Tabla_471039!A52),"49")</f>
        <v>49</v>
      </c>
      <c r="S56" s="5" t="str" cm="1">
        <f t="array" aca="1" ref="S56" ca="1">HYPERLINK("#"&amp;CELL("direccion",Tabla_471067!A52),"49")</f>
        <v>49</v>
      </c>
      <c r="T56" s="5" t="str" cm="1">
        <f t="array" aca="1" ref="T56" ca="1">HYPERLINK("#"&amp;CELL("direccion",Tabla_471023!A52),"49")</f>
        <v>49</v>
      </c>
      <c r="U56" s="5" t="str" cm="1">
        <f t="array" aca="1" ref="U56" ca="1">HYPERLINK("#"&amp;CELL("direccion",Tabla_471047!A52),"49")</f>
        <v>49</v>
      </c>
      <c r="V56" s="5" t="str" cm="1">
        <f t="array" aca="1" ref="V56" ca="1">HYPERLINK("#"&amp;CELL("direccion",Tabla_471030!A52),"49")</f>
        <v>49</v>
      </c>
      <c r="W56" s="5" t="str" cm="1">
        <f t="array" aca="1" ref="W56" ca="1">HYPERLINK("#"&amp;CELL("direccion",Tabla_471041!A52),"49")</f>
        <v>49</v>
      </c>
      <c r="X56" s="5" t="str" cm="1">
        <f t="array" aca="1" ref="X56" ca="1">HYPERLINK("#"&amp;CELL("direccion",Tabla_471031!A52),"49")</f>
        <v>49</v>
      </c>
      <c r="Y56" s="5" t="str" cm="1">
        <f t="array" aca="1" ref="Y56" ca="1">HYPERLINK("#"&amp;CELL("direccion",Tabla_471032!A52),"49")</f>
        <v>49</v>
      </c>
      <c r="Z56" s="5" t="str" cm="1">
        <f t="array" aca="1" ref="Z56" ca="1">HYPERLINK("#"&amp;CELL("direccion",Tabla_471059!A52),"49")</f>
        <v>49</v>
      </c>
      <c r="AA56" s="5" t="str" cm="1">
        <f t="array" aca="1" ref="AA56" ca="1">HYPERLINK("#"&amp;CELL("direccion",Tabla_471071!A52),"49")</f>
        <v>49</v>
      </c>
      <c r="AB56" s="5" t="str" cm="1">
        <f t="array" aca="1" ref="AB56" ca="1">HYPERLINK("#"&amp;CELL("direccion",Tabla_471062!A52),"49")</f>
        <v>49</v>
      </c>
      <c r="AC56" s="5" t="str" cm="1">
        <f t="array" aca="1" ref="AC56" ca="1">HYPERLINK("#"&amp;CELL("direccion",Tabla_471074!A52),"49")</f>
        <v>49</v>
      </c>
      <c r="AD56" t="s">
        <v>213</v>
      </c>
      <c r="AE56" s="3">
        <v>45747</v>
      </c>
    </row>
    <row r="57" spans="1:31" x14ac:dyDescent="0.3">
      <c r="A57">
        <v>2025</v>
      </c>
      <c r="B57" s="3">
        <v>45658</v>
      </c>
      <c r="C57" s="3">
        <v>45747</v>
      </c>
      <c r="D57" t="s">
        <v>84</v>
      </c>
      <c r="E57">
        <v>42</v>
      </c>
      <c r="F57" t="s">
        <v>243</v>
      </c>
      <c r="G57" t="s">
        <v>281</v>
      </c>
      <c r="H57" t="s">
        <v>225</v>
      </c>
      <c r="I57" t="s">
        <v>536</v>
      </c>
      <c r="J57" t="s">
        <v>537</v>
      </c>
      <c r="K57" t="s">
        <v>538</v>
      </c>
      <c r="L57" t="s">
        <v>91</v>
      </c>
      <c r="M57">
        <v>67189</v>
      </c>
      <c r="N57" t="s">
        <v>212</v>
      </c>
      <c r="O57">
        <v>51243.040000000001</v>
      </c>
      <c r="P57" t="s">
        <v>212</v>
      </c>
      <c r="Q57" s="5" t="str" cm="1">
        <f t="array" aca="1" ref="Q57" ca="1">HYPERLINK("#"&amp;CELL("direccion",Tabla_471065!A53),"50")</f>
        <v>50</v>
      </c>
      <c r="R57" s="5" t="str" cm="1">
        <f t="array" aca="1" ref="R57" ca="1">HYPERLINK("#"&amp;CELL("direccion",Tabla_471039!A53),"50")</f>
        <v>50</v>
      </c>
      <c r="S57" s="5" t="str" cm="1">
        <f t="array" aca="1" ref="S57" ca="1">HYPERLINK("#"&amp;CELL("direccion",Tabla_471067!A53),"50")</f>
        <v>50</v>
      </c>
      <c r="T57" s="5" t="str" cm="1">
        <f t="array" aca="1" ref="T57" ca="1">HYPERLINK("#"&amp;CELL("direccion",Tabla_471023!A53),"50")</f>
        <v>50</v>
      </c>
      <c r="U57" s="5" t="str" cm="1">
        <f t="array" aca="1" ref="U57" ca="1">HYPERLINK("#"&amp;CELL("direccion",Tabla_471047!A53),"50")</f>
        <v>50</v>
      </c>
      <c r="V57" s="5" t="str" cm="1">
        <f t="array" aca="1" ref="V57" ca="1">HYPERLINK("#"&amp;CELL("direccion",Tabla_471030!A53),"50")</f>
        <v>50</v>
      </c>
      <c r="W57" s="5" t="str" cm="1">
        <f t="array" aca="1" ref="W57" ca="1">HYPERLINK("#"&amp;CELL("direccion",Tabla_471041!A53),"50")</f>
        <v>50</v>
      </c>
      <c r="X57" s="5" t="str" cm="1">
        <f t="array" aca="1" ref="X57" ca="1">HYPERLINK("#"&amp;CELL("direccion",Tabla_471031!A53),"50")</f>
        <v>50</v>
      </c>
      <c r="Y57" s="5" t="str" cm="1">
        <f t="array" aca="1" ref="Y57" ca="1">HYPERLINK("#"&amp;CELL("direccion",Tabla_471032!A53),"50")</f>
        <v>50</v>
      </c>
      <c r="Z57" s="5" t="str" cm="1">
        <f t="array" aca="1" ref="Z57" ca="1">HYPERLINK("#"&amp;CELL("direccion",Tabla_471059!A53),"50")</f>
        <v>50</v>
      </c>
      <c r="AA57" s="5" t="str" cm="1">
        <f t="array" aca="1" ref="AA57" ca="1">HYPERLINK("#"&amp;CELL("direccion",Tabla_471071!A53),"50")</f>
        <v>50</v>
      </c>
      <c r="AB57" s="5" t="str" cm="1">
        <f t="array" aca="1" ref="AB57" ca="1">HYPERLINK("#"&amp;CELL("direccion",Tabla_471062!A53),"50")</f>
        <v>50</v>
      </c>
      <c r="AC57" s="5" t="str" cm="1">
        <f t="array" aca="1" ref="AC57" ca="1">HYPERLINK("#"&amp;CELL("direccion",Tabla_471074!A53),"50")</f>
        <v>50</v>
      </c>
      <c r="AD57" t="s">
        <v>213</v>
      </c>
      <c r="AE57" s="3">
        <v>45747</v>
      </c>
    </row>
    <row r="58" spans="1:31" x14ac:dyDescent="0.3">
      <c r="A58">
        <v>2025</v>
      </c>
      <c r="B58" s="3">
        <v>45658</v>
      </c>
      <c r="C58" s="3">
        <v>45747</v>
      </c>
      <c r="D58" t="s">
        <v>84</v>
      </c>
      <c r="E58">
        <v>29</v>
      </c>
      <c r="F58" t="s">
        <v>226</v>
      </c>
      <c r="G58" t="s">
        <v>282</v>
      </c>
      <c r="H58" t="s">
        <v>225</v>
      </c>
      <c r="I58" t="s">
        <v>539</v>
      </c>
      <c r="J58" t="s">
        <v>540</v>
      </c>
      <c r="K58" t="s">
        <v>541</v>
      </c>
      <c r="L58" t="s">
        <v>92</v>
      </c>
      <c r="M58">
        <v>35248</v>
      </c>
      <c r="N58" t="s">
        <v>212</v>
      </c>
      <c r="O58">
        <v>28526.67</v>
      </c>
      <c r="P58" t="s">
        <v>212</v>
      </c>
      <c r="Q58" s="5" t="str" cm="1">
        <f t="array" aca="1" ref="Q58" ca="1">HYPERLINK("#"&amp;CELL("direccion",Tabla_471065!A54),"51")</f>
        <v>51</v>
      </c>
      <c r="R58" s="5" t="str" cm="1">
        <f t="array" aca="1" ref="R58" ca="1">HYPERLINK("#"&amp;CELL("direccion",Tabla_471039!A54),"51")</f>
        <v>51</v>
      </c>
      <c r="S58" s="5" t="str" cm="1">
        <f t="array" aca="1" ref="S58" ca="1">HYPERLINK("#"&amp;CELL("direccion",Tabla_471067!A54),"51")</f>
        <v>51</v>
      </c>
      <c r="T58" s="5" t="str" cm="1">
        <f t="array" aca="1" ref="T58" ca="1">HYPERLINK("#"&amp;CELL("direccion",Tabla_471023!A54),"51")</f>
        <v>51</v>
      </c>
      <c r="U58" s="5" t="str" cm="1">
        <f t="array" aca="1" ref="U58" ca="1">HYPERLINK("#"&amp;CELL("direccion",Tabla_471047!A54),"51")</f>
        <v>51</v>
      </c>
      <c r="V58" s="5" t="str" cm="1">
        <f t="array" aca="1" ref="V58" ca="1">HYPERLINK("#"&amp;CELL("direccion",Tabla_471030!A54),"51")</f>
        <v>51</v>
      </c>
      <c r="W58" s="5" t="str" cm="1">
        <f t="array" aca="1" ref="W58" ca="1">HYPERLINK("#"&amp;CELL("direccion",Tabla_471041!A54),"51")</f>
        <v>51</v>
      </c>
      <c r="X58" s="5" t="str" cm="1">
        <f t="array" aca="1" ref="X58" ca="1">HYPERLINK("#"&amp;CELL("direccion",Tabla_471031!A54),"51")</f>
        <v>51</v>
      </c>
      <c r="Y58" s="5" t="str" cm="1">
        <f t="array" aca="1" ref="Y58" ca="1">HYPERLINK("#"&amp;CELL("direccion",Tabla_471032!A54),"51")</f>
        <v>51</v>
      </c>
      <c r="Z58" s="5" t="str" cm="1">
        <f t="array" aca="1" ref="Z58" ca="1">HYPERLINK("#"&amp;CELL("direccion",Tabla_471059!A54),"51")</f>
        <v>51</v>
      </c>
      <c r="AA58" s="5" t="str" cm="1">
        <f t="array" aca="1" ref="AA58" ca="1">HYPERLINK("#"&amp;CELL("direccion",Tabla_471071!A54),"51")</f>
        <v>51</v>
      </c>
      <c r="AB58" s="5" t="str" cm="1">
        <f t="array" aca="1" ref="AB58" ca="1">HYPERLINK("#"&amp;CELL("direccion",Tabla_471062!A54),"51")</f>
        <v>51</v>
      </c>
      <c r="AC58" s="5" t="str" cm="1">
        <f t="array" aca="1" ref="AC58" ca="1">HYPERLINK("#"&amp;CELL("direccion",Tabla_471074!A54),"51")</f>
        <v>51</v>
      </c>
      <c r="AD58" t="s">
        <v>213</v>
      </c>
      <c r="AE58" s="3">
        <v>45747</v>
      </c>
    </row>
    <row r="59" spans="1:31" x14ac:dyDescent="0.3">
      <c r="A59">
        <v>2025</v>
      </c>
      <c r="B59" s="3">
        <v>45658</v>
      </c>
      <c r="C59" s="3">
        <v>45747</v>
      </c>
      <c r="D59" t="s">
        <v>84</v>
      </c>
      <c r="E59">
        <v>25</v>
      </c>
      <c r="F59" t="s">
        <v>246</v>
      </c>
      <c r="G59" t="s">
        <v>283</v>
      </c>
      <c r="H59" t="s">
        <v>225</v>
      </c>
      <c r="I59" t="s">
        <v>542</v>
      </c>
      <c r="J59" t="s">
        <v>462</v>
      </c>
      <c r="K59" t="s">
        <v>434</v>
      </c>
      <c r="L59" t="s">
        <v>92</v>
      </c>
      <c r="M59">
        <v>24672</v>
      </c>
      <c r="N59" t="s">
        <v>212</v>
      </c>
      <c r="O59">
        <v>20384.75</v>
      </c>
      <c r="P59" t="s">
        <v>212</v>
      </c>
      <c r="Q59" s="5" t="str" cm="1">
        <f t="array" aca="1" ref="Q59" ca="1">HYPERLINK("#"&amp;CELL("direccion",Tabla_471065!A55),"52")</f>
        <v>52</v>
      </c>
      <c r="R59" s="5" t="str" cm="1">
        <f t="array" aca="1" ref="R59" ca="1">HYPERLINK("#"&amp;CELL("direccion",Tabla_471039!A55),"52")</f>
        <v>52</v>
      </c>
      <c r="S59" s="5" t="str" cm="1">
        <f t="array" aca="1" ref="S59" ca="1">HYPERLINK("#"&amp;CELL("direccion",Tabla_471067!A55),"52")</f>
        <v>52</v>
      </c>
      <c r="T59" s="5" t="str" cm="1">
        <f t="array" aca="1" ref="T59" ca="1">HYPERLINK("#"&amp;CELL("direccion",Tabla_471023!A55),"52")</f>
        <v>52</v>
      </c>
      <c r="U59" s="5" t="str" cm="1">
        <f t="array" aca="1" ref="U59" ca="1">HYPERLINK("#"&amp;CELL("direccion",Tabla_471047!A55),"52")</f>
        <v>52</v>
      </c>
      <c r="V59" s="5" t="str" cm="1">
        <f t="array" aca="1" ref="V59" ca="1">HYPERLINK("#"&amp;CELL("direccion",Tabla_471030!A55),"52")</f>
        <v>52</v>
      </c>
      <c r="W59" s="5" t="str" cm="1">
        <f t="array" aca="1" ref="W59" ca="1">HYPERLINK("#"&amp;CELL("direccion",Tabla_471041!A55),"52")</f>
        <v>52</v>
      </c>
      <c r="X59" s="5" t="str" cm="1">
        <f t="array" aca="1" ref="X59" ca="1">HYPERLINK("#"&amp;CELL("direccion",Tabla_471031!A55),"52")</f>
        <v>52</v>
      </c>
      <c r="Y59" s="5" t="str" cm="1">
        <f t="array" aca="1" ref="Y59" ca="1">HYPERLINK("#"&amp;CELL("direccion",Tabla_471032!A55),"52")</f>
        <v>52</v>
      </c>
      <c r="Z59" s="5" t="str" cm="1">
        <f t="array" aca="1" ref="Z59" ca="1">HYPERLINK("#"&amp;CELL("direccion",Tabla_471059!A55),"52")</f>
        <v>52</v>
      </c>
      <c r="AA59" s="5" t="str" cm="1">
        <f t="array" aca="1" ref="AA59" ca="1">HYPERLINK("#"&amp;CELL("direccion",Tabla_471071!A55),"52")</f>
        <v>52</v>
      </c>
      <c r="AB59" s="5" t="str" cm="1">
        <f t="array" aca="1" ref="AB59" ca="1">HYPERLINK("#"&amp;CELL("direccion",Tabla_471062!A55),"52")</f>
        <v>52</v>
      </c>
      <c r="AC59" s="5" t="str" cm="1">
        <f t="array" aca="1" ref="AC59" ca="1">HYPERLINK("#"&amp;CELL("direccion",Tabla_471074!A55),"52")</f>
        <v>52</v>
      </c>
      <c r="AD59" t="s">
        <v>213</v>
      </c>
      <c r="AE59" s="3">
        <v>45747</v>
      </c>
    </row>
    <row r="60" spans="1:31" x14ac:dyDescent="0.3">
      <c r="A60">
        <v>2025</v>
      </c>
      <c r="B60" s="3">
        <v>45658</v>
      </c>
      <c r="C60" s="3">
        <v>45747</v>
      </c>
      <c r="D60" t="s">
        <v>84</v>
      </c>
      <c r="E60">
        <v>25</v>
      </c>
      <c r="F60" t="s">
        <v>246</v>
      </c>
      <c r="G60" t="s">
        <v>284</v>
      </c>
      <c r="H60" t="s">
        <v>225</v>
      </c>
      <c r="I60" t="s">
        <v>491</v>
      </c>
      <c r="J60" t="s">
        <v>491</v>
      </c>
      <c r="K60" t="s">
        <v>491</v>
      </c>
      <c r="M60">
        <v>0</v>
      </c>
      <c r="N60" t="s">
        <v>212</v>
      </c>
      <c r="O60">
        <v>0</v>
      </c>
      <c r="P60" t="s">
        <v>212</v>
      </c>
      <c r="Q60" s="5" t="str" cm="1">
        <f t="array" aca="1" ref="Q60" ca="1">HYPERLINK("#"&amp;CELL("direccion",Tabla_471065!A56),"53")</f>
        <v>53</v>
      </c>
      <c r="R60" s="5" t="str" cm="1">
        <f t="array" aca="1" ref="R60" ca="1">HYPERLINK("#"&amp;CELL("direccion",Tabla_471039!A56),"53")</f>
        <v>53</v>
      </c>
      <c r="S60" s="5" t="str" cm="1">
        <f t="array" aca="1" ref="S60" ca="1">HYPERLINK("#"&amp;CELL("direccion",Tabla_471067!A56),"53")</f>
        <v>53</v>
      </c>
      <c r="T60" s="5" t="str" cm="1">
        <f t="array" aca="1" ref="T60" ca="1">HYPERLINK("#"&amp;CELL("direccion",Tabla_471023!A56),"53")</f>
        <v>53</v>
      </c>
      <c r="U60" s="5" t="str" cm="1">
        <f t="array" aca="1" ref="U60" ca="1">HYPERLINK("#"&amp;CELL("direccion",Tabla_471047!A56),"53")</f>
        <v>53</v>
      </c>
      <c r="V60" s="5" t="str" cm="1">
        <f t="array" aca="1" ref="V60" ca="1">HYPERLINK("#"&amp;CELL("direccion",Tabla_471030!A56),"53")</f>
        <v>53</v>
      </c>
      <c r="W60" s="5" t="str" cm="1">
        <f t="array" aca="1" ref="W60" ca="1">HYPERLINK("#"&amp;CELL("direccion",Tabla_471041!A56),"53")</f>
        <v>53</v>
      </c>
      <c r="X60" s="5" t="str" cm="1">
        <f t="array" aca="1" ref="X60" ca="1">HYPERLINK("#"&amp;CELL("direccion",Tabla_471031!A56),"53")</f>
        <v>53</v>
      </c>
      <c r="Y60" s="5" t="str" cm="1">
        <f t="array" aca="1" ref="Y60" ca="1">HYPERLINK("#"&amp;CELL("direccion",Tabla_471032!A56),"53")</f>
        <v>53</v>
      </c>
      <c r="Z60" s="5" t="str" cm="1">
        <f t="array" aca="1" ref="Z60" ca="1">HYPERLINK("#"&amp;CELL("direccion",Tabla_471059!A56),"53")</f>
        <v>53</v>
      </c>
      <c r="AA60" s="5" t="str" cm="1">
        <f t="array" aca="1" ref="AA60" ca="1">HYPERLINK("#"&amp;CELL("direccion",Tabla_471071!A56),"53")</f>
        <v>53</v>
      </c>
      <c r="AB60" s="5" t="str" cm="1">
        <f t="array" aca="1" ref="AB60" ca="1">HYPERLINK("#"&amp;CELL("direccion",Tabla_471062!A56),"53")</f>
        <v>53</v>
      </c>
      <c r="AC60" s="5" t="str" cm="1">
        <f t="array" aca="1" ref="AC60" ca="1">HYPERLINK("#"&amp;CELL("direccion",Tabla_471074!A56),"53")</f>
        <v>53</v>
      </c>
      <c r="AD60" t="s">
        <v>213</v>
      </c>
      <c r="AE60" s="3">
        <v>45747</v>
      </c>
    </row>
    <row r="61" spans="1:31" x14ac:dyDescent="0.3">
      <c r="A61">
        <v>2025</v>
      </c>
      <c r="B61" s="3">
        <v>45658</v>
      </c>
      <c r="C61" s="3">
        <v>45747</v>
      </c>
      <c r="D61" t="s">
        <v>84</v>
      </c>
      <c r="E61">
        <v>29</v>
      </c>
      <c r="F61" t="s">
        <v>226</v>
      </c>
      <c r="G61" t="s">
        <v>285</v>
      </c>
      <c r="H61" t="s">
        <v>225</v>
      </c>
      <c r="I61" t="s">
        <v>543</v>
      </c>
      <c r="J61" t="s">
        <v>544</v>
      </c>
      <c r="K61" t="s">
        <v>545</v>
      </c>
      <c r="L61" t="s">
        <v>92</v>
      </c>
      <c r="M61">
        <v>35248</v>
      </c>
      <c r="N61" t="s">
        <v>212</v>
      </c>
      <c r="O61">
        <v>28526.67</v>
      </c>
      <c r="P61" t="s">
        <v>212</v>
      </c>
      <c r="Q61" s="5" t="str" cm="1">
        <f t="array" aca="1" ref="Q61" ca="1">HYPERLINK("#"&amp;CELL("direccion",Tabla_471065!A57),"54")</f>
        <v>54</v>
      </c>
      <c r="R61" s="5" t="str" cm="1">
        <f t="array" aca="1" ref="R61" ca="1">HYPERLINK("#"&amp;CELL("direccion",Tabla_471039!A57),"54")</f>
        <v>54</v>
      </c>
      <c r="S61" s="5" t="str" cm="1">
        <f t="array" aca="1" ref="S61" ca="1">HYPERLINK("#"&amp;CELL("direccion",Tabla_471067!A57),"54")</f>
        <v>54</v>
      </c>
      <c r="T61" s="5" t="str" cm="1">
        <f t="array" aca="1" ref="T61" ca="1">HYPERLINK("#"&amp;CELL("direccion",Tabla_471023!A57),"54")</f>
        <v>54</v>
      </c>
      <c r="U61" s="5" t="str" cm="1">
        <f t="array" aca="1" ref="U61" ca="1">HYPERLINK("#"&amp;CELL("direccion",Tabla_471047!A57),"54")</f>
        <v>54</v>
      </c>
      <c r="V61" s="5" t="str" cm="1">
        <f t="array" aca="1" ref="V61" ca="1">HYPERLINK("#"&amp;CELL("direccion",Tabla_471030!A57),"54")</f>
        <v>54</v>
      </c>
      <c r="W61" s="5" t="str" cm="1">
        <f t="array" aca="1" ref="W61" ca="1">HYPERLINK("#"&amp;CELL("direccion",Tabla_471041!A57),"54")</f>
        <v>54</v>
      </c>
      <c r="X61" s="5" t="str" cm="1">
        <f t="array" aca="1" ref="X61" ca="1">HYPERLINK("#"&amp;CELL("direccion",Tabla_471031!A57),"54")</f>
        <v>54</v>
      </c>
      <c r="Y61" s="5" t="str" cm="1">
        <f t="array" aca="1" ref="Y61" ca="1">HYPERLINK("#"&amp;CELL("direccion",Tabla_471032!A57),"54")</f>
        <v>54</v>
      </c>
      <c r="Z61" s="5" t="str" cm="1">
        <f t="array" aca="1" ref="Z61" ca="1">HYPERLINK("#"&amp;CELL("direccion",Tabla_471059!A57),"54")</f>
        <v>54</v>
      </c>
      <c r="AA61" s="5" t="str" cm="1">
        <f t="array" aca="1" ref="AA61" ca="1">HYPERLINK("#"&amp;CELL("direccion",Tabla_471071!A57),"54")</f>
        <v>54</v>
      </c>
      <c r="AB61" s="5" t="str" cm="1">
        <f t="array" aca="1" ref="AB61" ca="1">HYPERLINK("#"&amp;CELL("direccion",Tabla_471062!A57),"54")</f>
        <v>54</v>
      </c>
      <c r="AC61" s="5" t="str" cm="1">
        <f t="array" aca="1" ref="AC61" ca="1">HYPERLINK("#"&amp;CELL("direccion",Tabla_471074!A57),"54")</f>
        <v>54</v>
      </c>
      <c r="AD61" t="s">
        <v>213</v>
      </c>
      <c r="AE61" s="3">
        <v>45747</v>
      </c>
    </row>
    <row r="62" spans="1:31" x14ac:dyDescent="0.3">
      <c r="A62">
        <v>2025</v>
      </c>
      <c r="B62" s="3">
        <v>45658</v>
      </c>
      <c r="C62" s="3">
        <v>45747</v>
      </c>
      <c r="D62" t="s">
        <v>84</v>
      </c>
      <c r="E62">
        <v>25</v>
      </c>
      <c r="F62" t="s">
        <v>246</v>
      </c>
      <c r="G62" t="s">
        <v>286</v>
      </c>
      <c r="H62" t="s">
        <v>225</v>
      </c>
      <c r="I62" t="s">
        <v>546</v>
      </c>
      <c r="J62" t="s">
        <v>507</v>
      </c>
      <c r="K62" t="s">
        <v>547</v>
      </c>
      <c r="L62" t="s">
        <v>92</v>
      </c>
      <c r="M62">
        <v>24672</v>
      </c>
      <c r="N62" t="s">
        <v>212</v>
      </c>
      <c r="O62">
        <v>20384.75</v>
      </c>
      <c r="P62" t="s">
        <v>212</v>
      </c>
      <c r="Q62" s="5" t="str" cm="1">
        <f t="array" aca="1" ref="Q62" ca="1">HYPERLINK("#"&amp;CELL("direccion",Tabla_471065!A58),"55")</f>
        <v>55</v>
      </c>
      <c r="R62" s="5" t="str" cm="1">
        <f t="array" aca="1" ref="R62" ca="1">HYPERLINK("#"&amp;CELL("direccion",Tabla_471039!A58),"55")</f>
        <v>55</v>
      </c>
      <c r="S62" s="5" t="str" cm="1">
        <f t="array" aca="1" ref="S62" ca="1">HYPERLINK("#"&amp;CELL("direccion",Tabla_471067!A58),"55")</f>
        <v>55</v>
      </c>
      <c r="T62" s="5" t="str" cm="1">
        <f t="array" aca="1" ref="T62" ca="1">HYPERLINK("#"&amp;CELL("direccion",Tabla_471023!A58),"55")</f>
        <v>55</v>
      </c>
      <c r="U62" s="5" t="str" cm="1">
        <f t="array" aca="1" ref="U62" ca="1">HYPERLINK("#"&amp;CELL("direccion",Tabla_471047!A58),"55")</f>
        <v>55</v>
      </c>
      <c r="V62" s="5" t="str" cm="1">
        <f t="array" aca="1" ref="V62" ca="1">HYPERLINK("#"&amp;CELL("direccion",Tabla_471030!A58),"55")</f>
        <v>55</v>
      </c>
      <c r="W62" s="5" t="str" cm="1">
        <f t="array" aca="1" ref="W62" ca="1">HYPERLINK("#"&amp;CELL("direccion",Tabla_471041!A58),"55")</f>
        <v>55</v>
      </c>
      <c r="X62" s="5" t="str" cm="1">
        <f t="array" aca="1" ref="X62" ca="1">HYPERLINK("#"&amp;CELL("direccion",Tabla_471031!A58),"55")</f>
        <v>55</v>
      </c>
      <c r="Y62" s="5" t="str" cm="1">
        <f t="array" aca="1" ref="Y62" ca="1">HYPERLINK("#"&amp;CELL("direccion",Tabla_471032!A58),"55")</f>
        <v>55</v>
      </c>
      <c r="Z62" s="5" t="str" cm="1">
        <f t="array" aca="1" ref="Z62" ca="1">HYPERLINK("#"&amp;CELL("direccion",Tabla_471059!A58),"55")</f>
        <v>55</v>
      </c>
      <c r="AA62" s="5" t="str" cm="1">
        <f t="array" aca="1" ref="AA62" ca="1">HYPERLINK("#"&amp;CELL("direccion",Tabla_471071!A58),"55")</f>
        <v>55</v>
      </c>
      <c r="AB62" s="5" t="str" cm="1">
        <f t="array" aca="1" ref="AB62" ca="1">HYPERLINK("#"&amp;CELL("direccion",Tabla_471062!A58),"55")</f>
        <v>55</v>
      </c>
      <c r="AC62" s="5" t="str" cm="1">
        <f t="array" aca="1" ref="AC62" ca="1">HYPERLINK("#"&amp;CELL("direccion",Tabla_471074!A58),"55")</f>
        <v>55</v>
      </c>
      <c r="AD62" t="s">
        <v>213</v>
      </c>
      <c r="AE62" s="3">
        <v>45747</v>
      </c>
    </row>
    <row r="63" spans="1:31" x14ac:dyDescent="0.3">
      <c r="A63">
        <v>2025</v>
      </c>
      <c r="B63" s="3">
        <v>45658</v>
      </c>
      <c r="C63" s="3">
        <v>45747</v>
      </c>
      <c r="D63" t="s">
        <v>84</v>
      </c>
      <c r="E63">
        <v>25</v>
      </c>
      <c r="F63" t="s">
        <v>246</v>
      </c>
      <c r="G63" t="s">
        <v>287</v>
      </c>
      <c r="H63" t="s">
        <v>225</v>
      </c>
      <c r="I63" t="s">
        <v>548</v>
      </c>
      <c r="J63" t="s">
        <v>430</v>
      </c>
      <c r="K63" t="s">
        <v>453</v>
      </c>
      <c r="L63" t="s">
        <v>92</v>
      </c>
      <c r="M63">
        <v>24672</v>
      </c>
      <c r="N63" t="s">
        <v>212</v>
      </c>
      <c r="O63">
        <v>20384.75</v>
      </c>
      <c r="P63" t="s">
        <v>212</v>
      </c>
      <c r="Q63" s="5" t="str" cm="1">
        <f t="array" aca="1" ref="Q63" ca="1">HYPERLINK("#"&amp;CELL("direccion",Tabla_471065!A59),"56")</f>
        <v>56</v>
      </c>
      <c r="R63" s="5" t="str" cm="1">
        <f t="array" aca="1" ref="R63" ca="1">HYPERLINK("#"&amp;CELL("direccion",Tabla_471039!A59),"56")</f>
        <v>56</v>
      </c>
      <c r="S63" s="5" t="str" cm="1">
        <f t="array" aca="1" ref="S63" ca="1">HYPERLINK("#"&amp;CELL("direccion",Tabla_471067!A59),"56")</f>
        <v>56</v>
      </c>
      <c r="T63" s="5" t="str" cm="1">
        <f t="array" aca="1" ref="T63" ca="1">HYPERLINK("#"&amp;CELL("direccion",Tabla_471023!A59),"56")</f>
        <v>56</v>
      </c>
      <c r="U63" s="5" t="str" cm="1">
        <f t="array" aca="1" ref="U63" ca="1">HYPERLINK("#"&amp;CELL("direccion",Tabla_471047!A59),"56")</f>
        <v>56</v>
      </c>
      <c r="V63" s="5" t="str" cm="1">
        <f t="array" aca="1" ref="V63" ca="1">HYPERLINK("#"&amp;CELL("direccion",Tabla_471030!A59),"56")</f>
        <v>56</v>
      </c>
      <c r="W63" s="5" t="str" cm="1">
        <f t="array" aca="1" ref="W63" ca="1">HYPERLINK("#"&amp;CELL("direccion",Tabla_471041!A59),"56")</f>
        <v>56</v>
      </c>
      <c r="X63" s="5" t="str" cm="1">
        <f t="array" aca="1" ref="X63" ca="1">HYPERLINK("#"&amp;CELL("direccion",Tabla_471031!A59),"56")</f>
        <v>56</v>
      </c>
      <c r="Y63" s="5" t="str" cm="1">
        <f t="array" aca="1" ref="Y63" ca="1">HYPERLINK("#"&amp;CELL("direccion",Tabla_471032!A59),"56")</f>
        <v>56</v>
      </c>
      <c r="Z63" s="5" t="str" cm="1">
        <f t="array" aca="1" ref="Z63" ca="1">HYPERLINK("#"&amp;CELL("direccion",Tabla_471059!A59),"56")</f>
        <v>56</v>
      </c>
      <c r="AA63" s="5" t="str" cm="1">
        <f t="array" aca="1" ref="AA63" ca="1">HYPERLINK("#"&amp;CELL("direccion",Tabla_471071!A59),"56")</f>
        <v>56</v>
      </c>
      <c r="AB63" s="5" t="str" cm="1">
        <f t="array" aca="1" ref="AB63" ca="1">HYPERLINK("#"&amp;CELL("direccion",Tabla_471062!A59),"56")</f>
        <v>56</v>
      </c>
      <c r="AC63" s="5" t="str" cm="1">
        <f t="array" aca="1" ref="AC63" ca="1">HYPERLINK("#"&amp;CELL("direccion",Tabla_471074!A59),"56")</f>
        <v>56</v>
      </c>
      <c r="AD63" t="s">
        <v>213</v>
      </c>
      <c r="AE63" s="3">
        <v>45747</v>
      </c>
    </row>
    <row r="64" spans="1:31" x14ac:dyDescent="0.3">
      <c r="A64">
        <v>2025</v>
      </c>
      <c r="B64" s="3">
        <v>45658</v>
      </c>
      <c r="C64" s="3">
        <v>45747</v>
      </c>
      <c r="D64" t="s">
        <v>84</v>
      </c>
      <c r="E64">
        <v>29</v>
      </c>
      <c r="F64" t="s">
        <v>226</v>
      </c>
      <c r="G64" t="s">
        <v>288</v>
      </c>
      <c r="H64" t="s">
        <v>225</v>
      </c>
      <c r="I64" t="s">
        <v>491</v>
      </c>
      <c r="J64" t="s">
        <v>491</v>
      </c>
      <c r="K64" t="s">
        <v>491</v>
      </c>
      <c r="M64">
        <v>0</v>
      </c>
      <c r="N64" t="s">
        <v>212</v>
      </c>
      <c r="O64">
        <v>0</v>
      </c>
      <c r="P64" t="s">
        <v>212</v>
      </c>
      <c r="Q64" s="5" t="str" cm="1">
        <f t="array" aca="1" ref="Q64" ca="1">HYPERLINK("#"&amp;CELL("direccion",Tabla_471065!A60),"57")</f>
        <v>57</v>
      </c>
      <c r="R64" s="5" t="str" cm="1">
        <f t="array" aca="1" ref="R64" ca="1">HYPERLINK("#"&amp;CELL("direccion",Tabla_471039!A60),"57")</f>
        <v>57</v>
      </c>
      <c r="S64" s="5" t="str" cm="1">
        <f t="array" aca="1" ref="S64" ca="1">HYPERLINK("#"&amp;CELL("direccion",Tabla_471067!A60),"57")</f>
        <v>57</v>
      </c>
      <c r="T64" s="5" t="str" cm="1">
        <f t="array" aca="1" ref="T64" ca="1">HYPERLINK("#"&amp;CELL("direccion",Tabla_471023!A60),"57")</f>
        <v>57</v>
      </c>
      <c r="U64" s="5" t="str" cm="1">
        <f t="array" aca="1" ref="U64" ca="1">HYPERLINK("#"&amp;CELL("direccion",Tabla_471047!A60),"57")</f>
        <v>57</v>
      </c>
      <c r="V64" s="5" t="str" cm="1">
        <f t="array" aca="1" ref="V64" ca="1">HYPERLINK("#"&amp;CELL("direccion",Tabla_471030!A60),"57")</f>
        <v>57</v>
      </c>
      <c r="W64" s="5" t="str" cm="1">
        <f t="array" aca="1" ref="W64" ca="1">HYPERLINK("#"&amp;CELL("direccion",Tabla_471041!A60),"57")</f>
        <v>57</v>
      </c>
      <c r="X64" s="5" t="str" cm="1">
        <f t="array" aca="1" ref="X64" ca="1">HYPERLINK("#"&amp;CELL("direccion",Tabla_471031!A60),"57")</f>
        <v>57</v>
      </c>
      <c r="Y64" s="5" t="str" cm="1">
        <f t="array" aca="1" ref="Y64" ca="1">HYPERLINK("#"&amp;CELL("direccion",Tabla_471032!A60),"57")</f>
        <v>57</v>
      </c>
      <c r="Z64" s="5" t="str" cm="1">
        <f t="array" aca="1" ref="Z64" ca="1">HYPERLINK("#"&amp;CELL("direccion",Tabla_471059!A60),"57")</f>
        <v>57</v>
      </c>
      <c r="AA64" s="5" t="str" cm="1">
        <f t="array" aca="1" ref="AA64" ca="1">HYPERLINK("#"&amp;CELL("direccion",Tabla_471071!A60),"57")</f>
        <v>57</v>
      </c>
      <c r="AB64" s="5" t="str" cm="1">
        <f t="array" aca="1" ref="AB64" ca="1">HYPERLINK("#"&amp;CELL("direccion",Tabla_471062!A60),"57")</f>
        <v>57</v>
      </c>
      <c r="AC64" s="5" t="str" cm="1">
        <f t="array" aca="1" ref="AC64" ca="1">HYPERLINK("#"&amp;CELL("direccion",Tabla_471074!A60),"57")</f>
        <v>57</v>
      </c>
      <c r="AD64" t="s">
        <v>213</v>
      </c>
      <c r="AE64" s="3">
        <v>45747</v>
      </c>
    </row>
    <row r="65" spans="1:31" x14ac:dyDescent="0.3">
      <c r="A65">
        <v>2025</v>
      </c>
      <c r="B65" s="3">
        <v>45658</v>
      </c>
      <c r="C65" s="3">
        <v>45747</v>
      </c>
      <c r="D65" t="s">
        <v>84</v>
      </c>
      <c r="E65">
        <v>25</v>
      </c>
      <c r="F65" t="s">
        <v>246</v>
      </c>
      <c r="G65" t="s">
        <v>289</v>
      </c>
      <c r="H65" t="s">
        <v>225</v>
      </c>
      <c r="I65" t="s">
        <v>549</v>
      </c>
      <c r="J65" t="s">
        <v>550</v>
      </c>
      <c r="K65" t="s">
        <v>531</v>
      </c>
      <c r="L65" t="s">
        <v>91</v>
      </c>
      <c r="M65">
        <v>24672</v>
      </c>
      <c r="N65" t="s">
        <v>212</v>
      </c>
      <c r="O65">
        <v>20384.75</v>
      </c>
      <c r="P65" t="s">
        <v>212</v>
      </c>
      <c r="Q65" s="5" t="str" cm="1">
        <f t="array" aca="1" ref="Q65" ca="1">HYPERLINK("#"&amp;CELL("direccion",Tabla_471065!A61),"58")</f>
        <v>58</v>
      </c>
      <c r="R65" s="5" t="str" cm="1">
        <f t="array" aca="1" ref="R65" ca="1">HYPERLINK("#"&amp;CELL("direccion",Tabla_471039!A61),"58")</f>
        <v>58</v>
      </c>
      <c r="S65" s="5" t="str" cm="1">
        <f t="array" aca="1" ref="S65" ca="1">HYPERLINK("#"&amp;CELL("direccion",Tabla_471067!A61),"58")</f>
        <v>58</v>
      </c>
      <c r="T65" s="5" t="str" cm="1">
        <f t="array" aca="1" ref="T65" ca="1">HYPERLINK("#"&amp;CELL("direccion",Tabla_471023!A61),"58")</f>
        <v>58</v>
      </c>
      <c r="U65" s="5" t="str" cm="1">
        <f t="array" aca="1" ref="U65" ca="1">HYPERLINK("#"&amp;CELL("direccion",Tabla_471047!A61),"58")</f>
        <v>58</v>
      </c>
      <c r="V65" s="5" t="str" cm="1">
        <f t="array" aca="1" ref="V65" ca="1">HYPERLINK("#"&amp;CELL("direccion",Tabla_471030!A61),"58")</f>
        <v>58</v>
      </c>
      <c r="W65" s="5" t="str" cm="1">
        <f t="array" aca="1" ref="W65" ca="1">HYPERLINK("#"&amp;CELL("direccion",Tabla_471041!A61),"58")</f>
        <v>58</v>
      </c>
      <c r="X65" s="5" t="str" cm="1">
        <f t="array" aca="1" ref="X65" ca="1">HYPERLINK("#"&amp;CELL("direccion",Tabla_471031!A61),"58")</f>
        <v>58</v>
      </c>
      <c r="Y65" s="5" t="str" cm="1">
        <f t="array" aca="1" ref="Y65" ca="1">HYPERLINK("#"&amp;CELL("direccion",Tabla_471032!A61),"58")</f>
        <v>58</v>
      </c>
      <c r="Z65" s="5" t="str" cm="1">
        <f t="array" aca="1" ref="Z65" ca="1">HYPERLINK("#"&amp;CELL("direccion",Tabla_471059!A61),"58")</f>
        <v>58</v>
      </c>
      <c r="AA65" s="5" t="str" cm="1">
        <f t="array" aca="1" ref="AA65" ca="1">HYPERLINK("#"&amp;CELL("direccion",Tabla_471071!A61),"58")</f>
        <v>58</v>
      </c>
      <c r="AB65" s="5" t="str" cm="1">
        <f t="array" aca="1" ref="AB65" ca="1">HYPERLINK("#"&amp;CELL("direccion",Tabla_471062!A61),"58")</f>
        <v>58</v>
      </c>
      <c r="AC65" s="5" t="str" cm="1">
        <f t="array" aca="1" ref="AC65" ca="1">HYPERLINK("#"&amp;CELL("direccion",Tabla_471074!A61),"58")</f>
        <v>58</v>
      </c>
      <c r="AD65" t="s">
        <v>213</v>
      </c>
      <c r="AE65" s="3">
        <v>45747</v>
      </c>
    </row>
    <row r="66" spans="1:31" x14ac:dyDescent="0.3">
      <c r="A66">
        <v>2025</v>
      </c>
      <c r="B66" s="3">
        <v>45658</v>
      </c>
      <c r="C66" s="3">
        <v>45747</v>
      </c>
      <c r="D66" t="s">
        <v>84</v>
      </c>
      <c r="E66">
        <v>25</v>
      </c>
      <c r="F66" t="s">
        <v>246</v>
      </c>
      <c r="G66" t="s">
        <v>290</v>
      </c>
      <c r="H66" t="s">
        <v>225</v>
      </c>
      <c r="I66" t="s">
        <v>551</v>
      </c>
      <c r="J66" t="s">
        <v>552</v>
      </c>
      <c r="K66" t="s">
        <v>553</v>
      </c>
      <c r="L66" t="s">
        <v>91</v>
      </c>
      <c r="M66">
        <v>24672</v>
      </c>
      <c r="N66" t="s">
        <v>212</v>
      </c>
      <c r="O66">
        <v>20384.75</v>
      </c>
      <c r="P66" t="s">
        <v>212</v>
      </c>
      <c r="Q66" s="5" t="str" cm="1">
        <f t="array" aca="1" ref="Q66" ca="1">HYPERLINK("#"&amp;CELL("direccion",Tabla_471065!A62),"59")</f>
        <v>59</v>
      </c>
      <c r="R66" s="5" t="str" cm="1">
        <f t="array" aca="1" ref="R66" ca="1">HYPERLINK("#"&amp;CELL("direccion",Tabla_471039!A62),"59")</f>
        <v>59</v>
      </c>
      <c r="S66" s="5" t="str" cm="1">
        <f t="array" aca="1" ref="S66" ca="1">HYPERLINK("#"&amp;CELL("direccion",Tabla_471067!A62),"59")</f>
        <v>59</v>
      </c>
      <c r="T66" s="5" t="str" cm="1">
        <f t="array" aca="1" ref="T66" ca="1">HYPERLINK("#"&amp;CELL("direccion",Tabla_471023!A62),"59")</f>
        <v>59</v>
      </c>
      <c r="U66" s="5" t="str" cm="1">
        <f t="array" aca="1" ref="U66" ca="1">HYPERLINK("#"&amp;CELL("direccion",Tabla_471047!A62),"59")</f>
        <v>59</v>
      </c>
      <c r="V66" s="5" t="str" cm="1">
        <f t="array" aca="1" ref="V66" ca="1">HYPERLINK("#"&amp;CELL("direccion",Tabla_471030!A62),"59")</f>
        <v>59</v>
      </c>
      <c r="W66" s="5" t="str" cm="1">
        <f t="array" aca="1" ref="W66" ca="1">HYPERLINK("#"&amp;CELL("direccion",Tabla_471041!A62),"59")</f>
        <v>59</v>
      </c>
      <c r="X66" s="5" t="str" cm="1">
        <f t="array" aca="1" ref="X66" ca="1">HYPERLINK("#"&amp;CELL("direccion",Tabla_471031!A62),"59")</f>
        <v>59</v>
      </c>
      <c r="Y66" s="5" t="str" cm="1">
        <f t="array" aca="1" ref="Y66" ca="1">HYPERLINK("#"&amp;CELL("direccion",Tabla_471032!A62),"59")</f>
        <v>59</v>
      </c>
      <c r="Z66" s="5" t="str" cm="1">
        <f t="array" aca="1" ref="Z66" ca="1">HYPERLINK("#"&amp;CELL("direccion",Tabla_471059!A62),"59")</f>
        <v>59</v>
      </c>
      <c r="AA66" s="5" t="str" cm="1">
        <f t="array" aca="1" ref="AA66" ca="1">HYPERLINK("#"&amp;CELL("direccion",Tabla_471071!A62),"59")</f>
        <v>59</v>
      </c>
      <c r="AB66" s="5" t="str" cm="1">
        <f t="array" aca="1" ref="AB66" ca="1">HYPERLINK("#"&amp;CELL("direccion",Tabla_471062!A62),"59")</f>
        <v>59</v>
      </c>
      <c r="AC66" s="5" t="str" cm="1">
        <f t="array" aca="1" ref="AC66" ca="1">HYPERLINK("#"&amp;CELL("direccion",Tabla_471074!A62),"59")</f>
        <v>59</v>
      </c>
      <c r="AD66" t="s">
        <v>213</v>
      </c>
      <c r="AE66" s="3">
        <v>45747</v>
      </c>
    </row>
    <row r="67" spans="1:31" x14ac:dyDescent="0.3">
      <c r="A67">
        <v>2025</v>
      </c>
      <c r="B67" s="3">
        <v>45658</v>
      </c>
      <c r="C67" s="3">
        <v>45747</v>
      </c>
      <c r="D67" t="s">
        <v>84</v>
      </c>
      <c r="E67">
        <v>45</v>
      </c>
      <c r="F67" t="s">
        <v>241</v>
      </c>
      <c r="G67" t="s">
        <v>291</v>
      </c>
      <c r="H67" t="s">
        <v>225</v>
      </c>
      <c r="I67" t="s">
        <v>425</v>
      </c>
      <c r="J67" t="s">
        <v>521</v>
      </c>
      <c r="K67" t="s">
        <v>426</v>
      </c>
      <c r="L67" t="s">
        <v>92</v>
      </c>
      <c r="M67">
        <v>95327</v>
      </c>
      <c r="N67" t="s">
        <v>212</v>
      </c>
      <c r="O67">
        <v>70665.509999999995</v>
      </c>
      <c r="P67" t="s">
        <v>212</v>
      </c>
      <c r="Q67" s="5" t="str" cm="1">
        <f t="array" aca="1" ref="Q67" ca="1">HYPERLINK("#"&amp;CELL("direccion",Tabla_471065!A63),"60")</f>
        <v>60</v>
      </c>
      <c r="R67" s="5" t="str" cm="1">
        <f t="array" aca="1" ref="R67" ca="1">HYPERLINK("#"&amp;CELL("direccion",Tabla_471039!A63),"60")</f>
        <v>60</v>
      </c>
      <c r="S67" s="5" t="str" cm="1">
        <f t="array" aca="1" ref="S67" ca="1">HYPERLINK("#"&amp;CELL("direccion",Tabla_471067!A63),"60")</f>
        <v>60</v>
      </c>
      <c r="T67" s="5" t="str" cm="1">
        <f t="array" aca="1" ref="T67" ca="1">HYPERLINK("#"&amp;CELL("direccion",Tabla_471023!A63),"60")</f>
        <v>60</v>
      </c>
      <c r="U67" s="5" t="str" cm="1">
        <f t="array" aca="1" ref="U67" ca="1">HYPERLINK("#"&amp;CELL("direccion",Tabla_471047!A63),"60")</f>
        <v>60</v>
      </c>
      <c r="V67" s="5" t="str" cm="1">
        <f t="array" aca="1" ref="V67" ca="1">HYPERLINK("#"&amp;CELL("direccion",Tabla_471030!A63),"60")</f>
        <v>60</v>
      </c>
      <c r="W67" s="5" t="str" cm="1">
        <f t="array" aca="1" ref="W67" ca="1">HYPERLINK("#"&amp;CELL("direccion",Tabla_471041!A63),"60")</f>
        <v>60</v>
      </c>
      <c r="X67" s="5" t="str" cm="1">
        <f t="array" aca="1" ref="X67" ca="1">HYPERLINK("#"&amp;CELL("direccion",Tabla_471031!A63),"60")</f>
        <v>60</v>
      </c>
      <c r="Y67" s="5" t="str" cm="1">
        <f t="array" aca="1" ref="Y67" ca="1">HYPERLINK("#"&amp;CELL("direccion",Tabla_471032!A63),"60")</f>
        <v>60</v>
      </c>
      <c r="Z67" s="5" t="str" cm="1">
        <f t="array" aca="1" ref="Z67" ca="1">HYPERLINK("#"&amp;CELL("direccion",Tabla_471059!A63),"60")</f>
        <v>60</v>
      </c>
      <c r="AA67" s="5" t="str" cm="1">
        <f t="array" aca="1" ref="AA67" ca="1">HYPERLINK("#"&amp;CELL("direccion",Tabla_471071!A63),"60")</f>
        <v>60</v>
      </c>
      <c r="AB67" s="5" t="str" cm="1">
        <f t="array" aca="1" ref="AB67" ca="1">HYPERLINK("#"&amp;CELL("direccion",Tabla_471062!A63),"60")</f>
        <v>60</v>
      </c>
      <c r="AC67" s="5" t="str" cm="1">
        <f t="array" aca="1" ref="AC67" ca="1">HYPERLINK("#"&amp;CELL("direccion",Tabla_471074!A63),"60")</f>
        <v>60</v>
      </c>
      <c r="AD67" t="s">
        <v>213</v>
      </c>
      <c r="AE67" s="3">
        <v>45747</v>
      </c>
    </row>
    <row r="68" spans="1:31" x14ac:dyDescent="0.3">
      <c r="A68">
        <v>2025</v>
      </c>
      <c r="B68" s="3">
        <v>45658</v>
      </c>
      <c r="C68" s="3">
        <v>45747</v>
      </c>
      <c r="D68" t="s">
        <v>84</v>
      </c>
      <c r="E68">
        <v>42</v>
      </c>
      <c r="F68" t="s">
        <v>243</v>
      </c>
      <c r="G68" t="s">
        <v>292</v>
      </c>
      <c r="H68" t="s">
        <v>225</v>
      </c>
      <c r="I68" t="s">
        <v>554</v>
      </c>
      <c r="J68" t="s">
        <v>555</v>
      </c>
      <c r="K68" t="s">
        <v>532</v>
      </c>
      <c r="L68" t="s">
        <v>91</v>
      </c>
      <c r="M68">
        <v>67189</v>
      </c>
      <c r="N68" t="s">
        <v>212</v>
      </c>
      <c r="O68">
        <v>51243.040000000001</v>
      </c>
      <c r="P68" t="s">
        <v>212</v>
      </c>
      <c r="Q68" s="5" t="str" cm="1">
        <f t="array" aca="1" ref="Q68" ca="1">HYPERLINK("#"&amp;CELL("direccion",Tabla_471065!A64),"61")</f>
        <v>61</v>
      </c>
      <c r="R68" s="5" t="str" cm="1">
        <f t="array" aca="1" ref="R68" ca="1">HYPERLINK("#"&amp;CELL("direccion",Tabla_471039!A64),"61")</f>
        <v>61</v>
      </c>
      <c r="S68" s="5" t="str" cm="1">
        <f t="array" aca="1" ref="S68" ca="1">HYPERLINK("#"&amp;CELL("direccion",Tabla_471067!A64),"61")</f>
        <v>61</v>
      </c>
      <c r="T68" s="5" t="str" cm="1">
        <f t="array" aca="1" ref="T68" ca="1">HYPERLINK("#"&amp;CELL("direccion",Tabla_471023!A64),"61")</f>
        <v>61</v>
      </c>
      <c r="U68" s="5" t="str" cm="1">
        <f t="array" aca="1" ref="U68" ca="1">HYPERLINK("#"&amp;CELL("direccion",Tabla_471047!A64),"61")</f>
        <v>61</v>
      </c>
      <c r="V68" s="5" t="str" cm="1">
        <f t="array" aca="1" ref="V68" ca="1">HYPERLINK("#"&amp;CELL("direccion",Tabla_471030!A64),"61")</f>
        <v>61</v>
      </c>
      <c r="W68" s="5" t="str" cm="1">
        <f t="array" aca="1" ref="W68" ca="1">HYPERLINK("#"&amp;CELL("direccion",Tabla_471041!A64),"61")</f>
        <v>61</v>
      </c>
      <c r="X68" s="5" t="str" cm="1">
        <f t="array" aca="1" ref="X68" ca="1">HYPERLINK("#"&amp;CELL("direccion",Tabla_471031!A64),"61")</f>
        <v>61</v>
      </c>
      <c r="Y68" s="5" t="str" cm="1">
        <f t="array" aca="1" ref="Y68" ca="1">HYPERLINK("#"&amp;CELL("direccion",Tabla_471032!A64),"61")</f>
        <v>61</v>
      </c>
      <c r="Z68" s="5" t="str" cm="1">
        <f t="array" aca="1" ref="Z68" ca="1">HYPERLINK("#"&amp;CELL("direccion",Tabla_471059!A64),"61")</f>
        <v>61</v>
      </c>
      <c r="AA68" s="5" t="str" cm="1">
        <f t="array" aca="1" ref="AA68" ca="1">HYPERLINK("#"&amp;CELL("direccion",Tabla_471071!A64),"61")</f>
        <v>61</v>
      </c>
      <c r="AB68" s="5" t="str" cm="1">
        <f t="array" aca="1" ref="AB68" ca="1">HYPERLINK("#"&amp;CELL("direccion",Tabla_471062!A64),"61")</f>
        <v>61</v>
      </c>
      <c r="AC68" s="5" t="str" cm="1">
        <f t="array" aca="1" ref="AC68" ca="1">HYPERLINK("#"&amp;CELL("direccion",Tabla_471074!A64),"61")</f>
        <v>61</v>
      </c>
      <c r="AD68" t="s">
        <v>213</v>
      </c>
      <c r="AE68" s="3">
        <v>45747</v>
      </c>
    </row>
    <row r="69" spans="1:31" x14ac:dyDescent="0.3">
      <c r="A69">
        <v>2025</v>
      </c>
      <c r="B69" s="3">
        <v>45658</v>
      </c>
      <c r="C69" s="3">
        <v>45747</v>
      </c>
      <c r="D69" t="s">
        <v>84</v>
      </c>
      <c r="E69">
        <v>29</v>
      </c>
      <c r="F69" t="s">
        <v>226</v>
      </c>
      <c r="G69" t="s">
        <v>293</v>
      </c>
      <c r="H69" t="s">
        <v>225</v>
      </c>
      <c r="I69" t="s">
        <v>556</v>
      </c>
      <c r="J69" t="s">
        <v>557</v>
      </c>
      <c r="K69" t="s">
        <v>558</v>
      </c>
      <c r="L69" t="s">
        <v>92</v>
      </c>
      <c r="M69">
        <v>35248</v>
      </c>
      <c r="N69" t="s">
        <v>212</v>
      </c>
      <c r="O69">
        <v>28526.67</v>
      </c>
      <c r="P69" t="s">
        <v>212</v>
      </c>
      <c r="Q69" s="5" t="str" cm="1">
        <f t="array" aca="1" ref="Q69" ca="1">HYPERLINK("#"&amp;CELL("direccion",Tabla_471065!A65),"62")</f>
        <v>62</v>
      </c>
      <c r="R69" s="5" t="str" cm="1">
        <f t="array" aca="1" ref="R69" ca="1">HYPERLINK("#"&amp;CELL("direccion",Tabla_471039!A65),"62")</f>
        <v>62</v>
      </c>
      <c r="S69" s="5" t="str" cm="1">
        <f t="array" aca="1" ref="S69" ca="1">HYPERLINK("#"&amp;CELL("direccion",Tabla_471067!A65),"62")</f>
        <v>62</v>
      </c>
      <c r="T69" s="5" t="str" cm="1">
        <f t="array" aca="1" ref="T69" ca="1">HYPERLINK("#"&amp;CELL("direccion",Tabla_471023!A65),"62")</f>
        <v>62</v>
      </c>
      <c r="U69" s="5" t="str" cm="1">
        <f t="array" aca="1" ref="U69" ca="1">HYPERLINK("#"&amp;CELL("direccion",Tabla_471047!A65),"62")</f>
        <v>62</v>
      </c>
      <c r="V69" s="5" t="str" cm="1">
        <f t="array" aca="1" ref="V69" ca="1">HYPERLINK("#"&amp;CELL("direccion",Tabla_471030!A65),"62")</f>
        <v>62</v>
      </c>
      <c r="W69" s="5" t="str" cm="1">
        <f t="array" aca="1" ref="W69" ca="1">HYPERLINK("#"&amp;CELL("direccion",Tabla_471041!A65),"62")</f>
        <v>62</v>
      </c>
      <c r="X69" s="5" t="str" cm="1">
        <f t="array" aca="1" ref="X69" ca="1">HYPERLINK("#"&amp;CELL("direccion",Tabla_471031!A65),"62")</f>
        <v>62</v>
      </c>
      <c r="Y69" s="5" t="str" cm="1">
        <f t="array" aca="1" ref="Y69" ca="1">HYPERLINK("#"&amp;CELL("direccion",Tabla_471032!A65),"62")</f>
        <v>62</v>
      </c>
      <c r="Z69" s="5" t="str" cm="1">
        <f t="array" aca="1" ref="Z69" ca="1">HYPERLINK("#"&amp;CELL("direccion",Tabla_471059!A65),"62")</f>
        <v>62</v>
      </c>
      <c r="AA69" s="5" t="str" cm="1">
        <f t="array" aca="1" ref="AA69" ca="1">HYPERLINK("#"&amp;CELL("direccion",Tabla_471071!A65),"62")</f>
        <v>62</v>
      </c>
      <c r="AB69" s="5" t="str" cm="1">
        <f t="array" aca="1" ref="AB69" ca="1">HYPERLINK("#"&amp;CELL("direccion",Tabla_471062!A65),"62")</f>
        <v>62</v>
      </c>
      <c r="AC69" s="5" t="str" cm="1">
        <f t="array" aca="1" ref="AC69" ca="1">HYPERLINK("#"&amp;CELL("direccion",Tabla_471074!A65),"62")</f>
        <v>62</v>
      </c>
      <c r="AD69" t="s">
        <v>213</v>
      </c>
      <c r="AE69" s="3">
        <v>45747</v>
      </c>
    </row>
    <row r="70" spans="1:31" x14ac:dyDescent="0.3">
      <c r="A70">
        <v>2025</v>
      </c>
      <c r="B70" s="3">
        <v>45658</v>
      </c>
      <c r="C70" s="3">
        <v>45747</v>
      </c>
      <c r="D70" t="s">
        <v>84</v>
      </c>
      <c r="E70">
        <v>25</v>
      </c>
      <c r="F70" t="s">
        <v>246</v>
      </c>
      <c r="G70" t="s">
        <v>294</v>
      </c>
      <c r="H70" t="s">
        <v>225</v>
      </c>
      <c r="I70" t="s">
        <v>559</v>
      </c>
      <c r="J70" t="s">
        <v>560</v>
      </c>
      <c r="K70" t="s">
        <v>561</v>
      </c>
      <c r="L70" t="s">
        <v>92</v>
      </c>
      <c r="M70">
        <v>24672</v>
      </c>
      <c r="N70" t="s">
        <v>212</v>
      </c>
      <c r="O70">
        <v>20384.75</v>
      </c>
      <c r="P70" t="s">
        <v>212</v>
      </c>
      <c r="Q70" s="5" t="str" cm="1">
        <f t="array" aca="1" ref="Q70" ca="1">HYPERLINK("#"&amp;CELL("direccion",Tabla_471065!A66),"63")</f>
        <v>63</v>
      </c>
      <c r="R70" s="5" t="str" cm="1">
        <f t="array" aca="1" ref="R70" ca="1">HYPERLINK("#"&amp;CELL("direccion",Tabla_471039!A66),"63")</f>
        <v>63</v>
      </c>
      <c r="S70" s="5" t="str" cm="1">
        <f t="array" aca="1" ref="S70" ca="1">HYPERLINK("#"&amp;CELL("direccion",Tabla_471067!A66),"63")</f>
        <v>63</v>
      </c>
      <c r="T70" s="5" t="str" cm="1">
        <f t="array" aca="1" ref="T70" ca="1">HYPERLINK("#"&amp;CELL("direccion",Tabla_471023!A66),"63")</f>
        <v>63</v>
      </c>
      <c r="U70" s="5" t="str" cm="1">
        <f t="array" aca="1" ref="U70" ca="1">HYPERLINK("#"&amp;CELL("direccion",Tabla_471047!A66),"63")</f>
        <v>63</v>
      </c>
      <c r="V70" s="5" t="str" cm="1">
        <f t="array" aca="1" ref="V70" ca="1">HYPERLINK("#"&amp;CELL("direccion",Tabla_471030!A66),"63")</f>
        <v>63</v>
      </c>
      <c r="W70" s="5" t="str" cm="1">
        <f t="array" aca="1" ref="W70" ca="1">HYPERLINK("#"&amp;CELL("direccion",Tabla_471041!A66),"63")</f>
        <v>63</v>
      </c>
      <c r="X70" s="5" t="str" cm="1">
        <f t="array" aca="1" ref="X70" ca="1">HYPERLINK("#"&amp;CELL("direccion",Tabla_471031!A66),"63")</f>
        <v>63</v>
      </c>
      <c r="Y70" s="5" t="str" cm="1">
        <f t="array" aca="1" ref="Y70" ca="1">HYPERLINK("#"&amp;CELL("direccion",Tabla_471032!A66),"63")</f>
        <v>63</v>
      </c>
      <c r="Z70" s="5" t="str" cm="1">
        <f t="array" aca="1" ref="Z70" ca="1">HYPERLINK("#"&amp;CELL("direccion",Tabla_471059!A66),"63")</f>
        <v>63</v>
      </c>
      <c r="AA70" s="5" t="str" cm="1">
        <f t="array" aca="1" ref="AA70" ca="1">HYPERLINK("#"&amp;CELL("direccion",Tabla_471071!A66),"63")</f>
        <v>63</v>
      </c>
      <c r="AB70" s="5" t="str" cm="1">
        <f t="array" aca="1" ref="AB70" ca="1">HYPERLINK("#"&amp;CELL("direccion",Tabla_471062!A66),"63")</f>
        <v>63</v>
      </c>
      <c r="AC70" s="5" t="str" cm="1">
        <f t="array" aca="1" ref="AC70" ca="1">HYPERLINK("#"&amp;CELL("direccion",Tabla_471074!A66),"63")</f>
        <v>63</v>
      </c>
      <c r="AD70" t="s">
        <v>213</v>
      </c>
      <c r="AE70" s="3">
        <v>45747</v>
      </c>
    </row>
    <row r="71" spans="1:31" x14ac:dyDescent="0.3">
      <c r="A71">
        <v>2025</v>
      </c>
      <c r="B71" s="3">
        <v>45658</v>
      </c>
      <c r="C71" s="3">
        <v>45747</v>
      </c>
      <c r="D71" t="s">
        <v>84</v>
      </c>
      <c r="E71">
        <v>25</v>
      </c>
      <c r="F71" t="s">
        <v>246</v>
      </c>
      <c r="G71" t="s">
        <v>295</v>
      </c>
      <c r="H71" t="s">
        <v>225</v>
      </c>
      <c r="I71" t="s">
        <v>562</v>
      </c>
      <c r="J71" t="s">
        <v>555</v>
      </c>
      <c r="K71" t="s">
        <v>483</v>
      </c>
      <c r="L71" t="s">
        <v>92</v>
      </c>
      <c r="M71">
        <v>24672</v>
      </c>
      <c r="N71" t="s">
        <v>212</v>
      </c>
      <c r="O71">
        <v>20384.75</v>
      </c>
      <c r="P71" t="s">
        <v>212</v>
      </c>
      <c r="Q71" s="5" t="str" cm="1">
        <f t="array" aca="1" ref="Q71" ca="1">HYPERLINK("#"&amp;CELL("direccion",Tabla_471065!A67),"64")</f>
        <v>64</v>
      </c>
      <c r="R71" s="5" t="str" cm="1">
        <f t="array" aca="1" ref="R71" ca="1">HYPERLINK("#"&amp;CELL("direccion",Tabla_471039!A67),"64")</f>
        <v>64</v>
      </c>
      <c r="S71" s="5" t="str" cm="1">
        <f t="array" aca="1" ref="S71" ca="1">HYPERLINK("#"&amp;CELL("direccion",Tabla_471067!A67),"64")</f>
        <v>64</v>
      </c>
      <c r="T71" s="5" t="str" cm="1">
        <f t="array" aca="1" ref="T71" ca="1">HYPERLINK("#"&amp;CELL("direccion",Tabla_471023!A67),"64")</f>
        <v>64</v>
      </c>
      <c r="U71" s="5" t="str" cm="1">
        <f t="array" aca="1" ref="U71" ca="1">HYPERLINK("#"&amp;CELL("direccion",Tabla_471047!A67),"64")</f>
        <v>64</v>
      </c>
      <c r="V71" s="5" t="str" cm="1">
        <f t="array" aca="1" ref="V71" ca="1">HYPERLINK("#"&amp;CELL("direccion",Tabla_471030!A67),"64")</f>
        <v>64</v>
      </c>
      <c r="W71" s="5" t="str" cm="1">
        <f t="array" aca="1" ref="W71" ca="1">HYPERLINK("#"&amp;CELL("direccion",Tabla_471041!A67),"64")</f>
        <v>64</v>
      </c>
      <c r="X71" s="5" t="str" cm="1">
        <f t="array" aca="1" ref="X71" ca="1">HYPERLINK("#"&amp;CELL("direccion",Tabla_471031!A67),"64")</f>
        <v>64</v>
      </c>
      <c r="Y71" s="5" t="str" cm="1">
        <f t="array" aca="1" ref="Y71" ca="1">HYPERLINK("#"&amp;CELL("direccion",Tabla_471032!A67),"64")</f>
        <v>64</v>
      </c>
      <c r="Z71" s="5" t="str" cm="1">
        <f t="array" aca="1" ref="Z71" ca="1">HYPERLINK("#"&amp;CELL("direccion",Tabla_471059!A67),"64")</f>
        <v>64</v>
      </c>
      <c r="AA71" s="5" t="str" cm="1">
        <f t="array" aca="1" ref="AA71" ca="1">HYPERLINK("#"&amp;CELL("direccion",Tabla_471071!A67),"64")</f>
        <v>64</v>
      </c>
      <c r="AB71" s="5" t="str" cm="1">
        <f t="array" aca="1" ref="AB71" ca="1">HYPERLINK("#"&amp;CELL("direccion",Tabla_471062!A67),"64")</f>
        <v>64</v>
      </c>
      <c r="AC71" s="5" t="str" cm="1">
        <f t="array" aca="1" ref="AC71" ca="1">HYPERLINK("#"&amp;CELL("direccion",Tabla_471074!A67),"64")</f>
        <v>64</v>
      </c>
      <c r="AD71" t="s">
        <v>213</v>
      </c>
      <c r="AE71" s="3">
        <v>45747</v>
      </c>
    </row>
    <row r="72" spans="1:31" x14ac:dyDescent="0.3">
      <c r="A72">
        <v>2025</v>
      </c>
      <c r="B72" s="3">
        <v>45658</v>
      </c>
      <c r="C72" s="3">
        <v>45747</v>
      </c>
      <c r="D72" t="s">
        <v>84</v>
      </c>
      <c r="E72">
        <v>29</v>
      </c>
      <c r="F72" t="s">
        <v>226</v>
      </c>
      <c r="G72" t="s">
        <v>296</v>
      </c>
      <c r="H72" t="s">
        <v>225</v>
      </c>
      <c r="I72" t="s">
        <v>491</v>
      </c>
      <c r="J72" t="s">
        <v>491</v>
      </c>
      <c r="K72" t="s">
        <v>491</v>
      </c>
      <c r="M72">
        <v>0</v>
      </c>
      <c r="N72" t="s">
        <v>212</v>
      </c>
      <c r="O72">
        <v>0</v>
      </c>
      <c r="P72" t="s">
        <v>212</v>
      </c>
      <c r="Q72" s="5" t="str" cm="1">
        <f t="array" aca="1" ref="Q72" ca="1">HYPERLINK("#"&amp;CELL("direccion",Tabla_471065!A68),"65")</f>
        <v>65</v>
      </c>
      <c r="R72" s="5" t="str" cm="1">
        <f t="array" aca="1" ref="R72" ca="1">HYPERLINK("#"&amp;CELL("direccion",Tabla_471039!A68),"65")</f>
        <v>65</v>
      </c>
      <c r="S72" s="5" t="str" cm="1">
        <f t="array" aca="1" ref="S72" ca="1">HYPERLINK("#"&amp;CELL("direccion",Tabla_471067!A68),"65")</f>
        <v>65</v>
      </c>
      <c r="T72" s="5" t="str" cm="1">
        <f t="array" aca="1" ref="T72" ca="1">HYPERLINK("#"&amp;CELL("direccion",Tabla_471023!A68),"65")</f>
        <v>65</v>
      </c>
      <c r="U72" s="5" t="str" cm="1">
        <f t="array" aca="1" ref="U72" ca="1">HYPERLINK("#"&amp;CELL("direccion",Tabla_471047!A68),"65")</f>
        <v>65</v>
      </c>
      <c r="V72" s="5" t="str" cm="1">
        <f t="array" aca="1" ref="V72" ca="1">HYPERLINK("#"&amp;CELL("direccion",Tabla_471030!A68),"65")</f>
        <v>65</v>
      </c>
      <c r="W72" s="5" t="str" cm="1">
        <f t="array" aca="1" ref="W72" ca="1">HYPERLINK("#"&amp;CELL("direccion",Tabla_471041!A68),"65")</f>
        <v>65</v>
      </c>
      <c r="X72" s="5" t="str" cm="1">
        <f t="array" aca="1" ref="X72" ca="1">HYPERLINK("#"&amp;CELL("direccion",Tabla_471031!A68),"65")</f>
        <v>65</v>
      </c>
      <c r="Y72" s="5" t="str" cm="1">
        <f t="array" aca="1" ref="Y72" ca="1">HYPERLINK("#"&amp;CELL("direccion",Tabla_471032!A68),"65")</f>
        <v>65</v>
      </c>
      <c r="Z72" s="5" t="str" cm="1">
        <f t="array" aca="1" ref="Z72" ca="1">HYPERLINK("#"&amp;CELL("direccion",Tabla_471059!A68),"65")</f>
        <v>65</v>
      </c>
      <c r="AA72" s="5" t="str" cm="1">
        <f t="array" aca="1" ref="AA72" ca="1">HYPERLINK("#"&amp;CELL("direccion",Tabla_471071!A68),"65")</f>
        <v>65</v>
      </c>
      <c r="AB72" s="5" t="str" cm="1">
        <f t="array" aca="1" ref="AB72" ca="1">HYPERLINK("#"&amp;CELL("direccion",Tabla_471062!A68),"65")</f>
        <v>65</v>
      </c>
      <c r="AC72" s="5" t="str" cm="1">
        <f t="array" aca="1" ref="AC72" ca="1">HYPERLINK("#"&amp;CELL("direccion",Tabla_471074!A68),"65")</f>
        <v>65</v>
      </c>
      <c r="AD72" t="s">
        <v>213</v>
      </c>
      <c r="AE72" s="3">
        <v>45747</v>
      </c>
    </row>
    <row r="73" spans="1:31" x14ac:dyDescent="0.3">
      <c r="A73">
        <v>2025</v>
      </c>
      <c r="B73" s="3">
        <v>45658</v>
      </c>
      <c r="C73" s="3">
        <v>45747</v>
      </c>
      <c r="D73" t="s">
        <v>84</v>
      </c>
      <c r="E73">
        <v>25</v>
      </c>
      <c r="F73" t="s">
        <v>246</v>
      </c>
      <c r="G73" t="s">
        <v>297</v>
      </c>
      <c r="H73" t="s">
        <v>225</v>
      </c>
      <c r="I73" t="s">
        <v>491</v>
      </c>
      <c r="J73" t="s">
        <v>491</v>
      </c>
      <c r="K73" t="s">
        <v>491</v>
      </c>
      <c r="M73">
        <v>0</v>
      </c>
      <c r="N73" t="s">
        <v>212</v>
      </c>
      <c r="O73">
        <v>0</v>
      </c>
      <c r="P73" t="s">
        <v>212</v>
      </c>
      <c r="Q73" s="5" t="str" cm="1">
        <f t="array" aca="1" ref="Q73" ca="1">HYPERLINK("#"&amp;CELL("direccion",Tabla_471065!A69),"66")</f>
        <v>66</v>
      </c>
      <c r="R73" s="5" t="str" cm="1">
        <f t="array" aca="1" ref="R73" ca="1">HYPERLINK("#"&amp;CELL("direccion",Tabla_471039!A69),"66")</f>
        <v>66</v>
      </c>
      <c r="S73" s="5" t="str" cm="1">
        <f t="array" aca="1" ref="S73" ca="1">HYPERLINK("#"&amp;CELL("direccion",Tabla_471067!A69),"66")</f>
        <v>66</v>
      </c>
      <c r="T73" s="5" t="str" cm="1">
        <f t="array" aca="1" ref="T73" ca="1">HYPERLINK("#"&amp;CELL("direccion",Tabla_471023!A69),"66")</f>
        <v>66</v>
      </c>
      <c r="U73" s="5" t="str" cm="1">
        <f t="array" aca="1" ref="U73" ca="1">HYPERLINK("#"&amp;CELL("direccion",Tabla_471047!A69),"66")</f>
        <v>66</v>
      </c>
      <c r="V73" s="5" t="str" cm="1">
        <f t="array" aca="1" ref="V73" ca="1">HYPERLINK("#"&amp;CELL("direccion",Tabla_471030!A69),"66")</f>
        <v>66</v>
      </c>
      <c r="W73" s="5" t="str" cm="1">
        <f t="array" aca="1" ref="W73" ca="1">HYPERLINK("#"&amp;CELL("direccion",Tabla_471041!A69),"66")</f>
        <v>66</v>
      </c>
      <c r="X73" s="5" t="str" cm="1">
        <f t="array" aca="1" ref="X73" ca="1">HYPERLINK("#"&amp;CELL("direccion",Tabla_471031!A69),"66")</f>
        <v>66</v>
      </c>
      <c r="Y73" s="5" t="str" cm="1">
        <f t="array" aca="1" ref="Y73" ca="1">HYPERLINK("#"&amp;CELL("direccion",Tabla_471032!A69),"66")</f>
        <v>66</v>
      </c>
      <c r="Z73" s="5" t="str" cm="1">
        <f t="array" aca="1" ref="Z73" ca="1">HYPERLINK("#"&amp;CELL("direccion",Tabla_471059!A69),"66")</f>
        <v>66</v>
      </c>
      <c r="AA73" s="5" t="str" cm="1">
        <f t="array" aca="1" ref="AA73" ca="1">HYPERLINK("#"&amp;CELL("direccion",Tabla_471071!A69),"66")</f>
        <v>66</v>
      </c>
      <c r="AB73" s="5" t="str" cm="1">
        <f t="array" aca="1" ref="AB73" ca="1">HYPERLINK("#"&amp;CELL("direccion",Tabla_471062!A69),"66")</f>
        <v>66</v>
      </c>
      <c r="AC73" s="5" t="str" cm="1">
        <f t="array" aca="1" ref="AC73" ca="1">HYPERLINK("#"&amp;CELL("direccion",Tabla_471074!A69),"66")</f>
        <v>66</v>
      </c>
      <c r="AD73" t="s">
        <v>213</v>
      </c>
      <c r="AE73" s="3">
        <v>45747</v>
      </c>
    </row>
    <row r="74" spans="1:31" x14ac:dyDescent="0.3">
      <c r="A74">
        <v>2025</v>
      </c>
      <c r="B74" s="3">
        <v>45658</v>
      </c>
      <c r="C74" s="3">
        <v>45747</v>
      </c>
      <c r="D74" t="s">
        <v>84</v>
      </c>
      <c r="E74">
        <v>25</v>
      </c>
      <c r="F74" t="s">
        <v>246</v>
      </c>
      <c r="G74" t="s">
        <v>298</v>
      </c>
      <c r="H74" t="s">
        <v>225</v>
      </c>
      <c r="I74" t="s">
        <v>492</v>
      </c>
      <c r="J74" t="s">
        <v>563</v>
      </c>
      <c r="K74" t="s">
        <v>564</v>
      </c>
      <c r="L74" t="s">
        <v>91</v>
      </c>
      <c r="M74">
        <v>24672</v>
      </c>
      <c r="N74" t="s">
        <v>212</v>
      </c>
      <c r="O74">
        <v>20384.75</v>
      </c>
      <c r="P74" t="s">
        <v>212</v>
      </c>
      <c r="Q74" s="5" t="str" cm="1">
        <f t="array" aca="1" ref="Q74" ca="1">HYPERLINK("#"&amp;CELL("direccion",Tabla_471065!A70),"67")</f>
        <v>67</v>
      </c>
      <c r="R74" s="5" t="str" cm="1">
        <f t="array" aca="1" ref="R74" ca="1">HYPERLINK("#"&amp;CELL("direccion",Tabla_471039!A70),"67")</f>
        <v>67</v>
      </c>
      <c r="S74" s="5" t="str" cm="1">
        <f t="array" aca="1" ref="S74" ca="1">HYPERLINK("#"&amp;CELL("direccion",Tabla_471067!A70),"67")</f>
        <v>67</v>
      </c>
      <c r="T74" s="5" t="str" cm="1">
        <f t="array" aca="1" ref="T74" ca="1">HYPERLINK("#"&amp;CELL("direccion",Tabla_471023!A70),"67")</f>
        <v>67</v>
      </c>
      <c r="U74" s="5" t="str" cm="1">
        <f t="array" aca="1" ref="U74" ca="1">HYPERLINK("#"&amp;CELL("direccion",Tabla_471047!A70),"67")</f>
        <v>67</v>
      </c>
      <c r="V74" s="5" t="str" cm="1">
        <f t="array" aca="1" ref="V74" ca="1">HYPERLINK("#"&amp;CELL("direccion",Tabla_471030!A70),"67")</f>
        <v>67</v>
      </c>
      <c r="W74" s="5" t="str" cm="1">
        <f t="array" aca="1" ref="W74" ca="1">HYPERLINK("#"&amp;CELL("direccion",Tabla_471041!A70),"67")</f>
        <v>67</v>
      </c>
      <c r="X74" s="5" t="str" cm="1">
        <f t="array" aca="1" ref="X74" ca="1">HYPERLINK("#"&amp;CELL("direccion",Tabla_471031!A70),"67")</f>
        <v>67</v>
      </c>
      <c r="Y74" s="5" t="str" cm="1">
        <f t="array" aca="1" ref="Y74" ca="1">HYPERLINK("#"&amp;CELL("direccion",Tabla_471032!A70),"67")</f>
        <v>67</v>
      </c>
      <c r="Z74" s="5" t="str" cm="1">
        <f t="array" aca="1" ref="Z74" ca="1">HYPERLINK("#"&amp;CELL("direccion",Tabla_471059!A70),"67")</f>
        <v>67</v>
      </c>
      <c r="AA74" s="5" t="str" cm="1">
        <f t="array" aca="1" ref="AA74" ca="1">HYPERLINK("#"&amp;CELL("direccion",Tabla_471071!A70),"67")</f>
        <v>67</v>
      </c>
      <c r="AB74" s="5" t="str" cm="1">
        <f t="array" aca="1" ref="AB74" ca="1">HYPERLINK("#"&amp;CELL("direccion",Tabla_471062!A70),"67")</f>
        <v>67</v>
      </c>
      <c r="AC74" s="5" t="str" cm="1">
        <f t="array" aca="1" ref="AC74" ca="1">HYPERLINK("#"&amp;CELL("direccion",Tabla_471074!A70),"67")</f>
        <v>67</v>
      </c>
      <c r="AD74" t="s">
        <v>213</v>
      </c>
      <c r="AE74" s="3">
        <v>45747</v>
      </c>
    </row>
    <row r="75" spans="1:31" x14ac:dyDescent="0.3">
      <c r="A75">
        <v>2025</v>
      </c>
      <c r="B75" s="3">
        <v>45658</v>
      </c>
      <c r="C75" s="3">
        <v>45747</v>
      </c>
      <c r="D75" t="s">
        <v>84</v>
      </c>
      <c r="E75">
        <v>29</v>
      </c>
      <c r="F75" t="s">
        <v>226</v>
      </c>
      <c r="G75" t="s">
        <v>299</v>
      </c>
      <c r="H75" t="s">
        <v>225</v>
      </c>
      <c r="I75" t="s">
        <v>565</v>
      </c>
      <c r="J75" t="s">
        <v>532</v>
      </c>
      <c r="K75" t="s">
        <v>566</v>
      </c>
      <c r="L75" t="s">
        <v>91</v>
      </c>
      <c r="M75">
        <v>35248</v>
      </c>
      <c r="N75" t="s">
        <v>212</v>
      </c>
      <c r="O75">
        <v>28526.67</v>
      </c>
      <c r="P75" t="s">
        <v>212</v>
      </c>
      <c r="Q75" s="5" t="str" cm="1">
        <f t="array" aca="1" ref="Q75" ca="1">HYPERLINK("#"&amp;CELL("direccion",Tabla_471065!A71),"68")</f>
        <v>68</v>
      </c>
      <c r="R75" s="5" t="str" cm="1">
        <f t="array" aca="1" ref="R75" ca="1">HYPERLINK("#"&amp;CELL("direccion",Tabla_471039!A71),"68")</f>
        <v>68</v>
      </c>
      <c r="S75" s="5" t="str" cm="1">
        <f t="array" aca="1" ref="S75" ca="1">HYPERLINK("#"&amp;CELL("direccion",Tabla_471067!A71),"68")</f>
        <v>68</v>
      </c>
      <c r="T75" s="5" t="str" cm="1">
        <f t="array" aca="1" ref="T75" ca="1">HYPERLINK("#"&amp;CELL("direccion",Tabla_471023!A71),"68")</f>
        <v>68</v>
      </c>
      <c r="U75" s="5" t="str" cm="1">
        <f t="array" aca="1" ref="U75" ca="1">HYPERLINK("#"&amp;CELL("direccion",Tabla_471047!A71),"68")</f>
        <v>68</v>
      </c>
      <c r="V75" s="5" t="str" cm="1">
        <f t="array" aca="1" ref="V75" ca="1">HYPERLINK("#"&amp;CELL("direccion",Tabla_471030!A71),"68")</f>
        <v>68</v>
      </c>
      <c r="W75" s="5" t="str" cm="1">
        <f t="array" aca="1" ref="W75" ca="1">HYPERLINK("#"&amp;CELL("direccion",Tabla_471041!A71),"68")</f>
        <v>68</v>
      </c>
      <c r="X75" s="5" t="str" cm="1">
        <f t="array" aca="1" ref="X75" ca="1">HYPERLINK("#"&amp;CELL("direccion",Tabla_471031!A71),"68")</f>
        <v>68</v>
      </c>
      <c r="Y75" s="5" t="str" cm="1">
        <f t="array" aca="1" ref="Y75" ca="1">HYPERLINK("#"&amp;CELL("direccion",Tabla_471032!A71),"68")</f>
        <v>68</v>
      </c>
      <c r="Z75" s="5" t="str" cm="1">
        <f t="array" aca="1" ref="Z75" ca="1">HYPERLINK("#"&amp;CELL("direccion",Tabla_471059!A71),"68")</f>
        <v>68</v>
      </c>
      <c r="AA75" s="5" t="str" cm="1">
        <f t="array" aca="1" ref="AA75" ca="1">HYPERLINK("#"&amp;CELL("direccion",Tabla_471071!A71),"68")</f>
        <v>68</v>
      </c>
      <c r="AB75" s="5" t="str" cm="1">
        <f t="array" aca="1" ref="AB75" ca="1">HYPERLINK("#"&amp;CELL("direccion",Tabla_471062!A71),"68")</f>
        <v>68</v>
      </c>
      <c r="AC75" s="5" t="str" cm="1">
        <f t="array" aca="1" ref="AC75" ca="1">HYPERLINK("#"&amp;CELL("direccion",Tabla_471074!A71),"68")</f>
        <v>68</v>
      </c>
      <c r="AD75" t="s">
        <v>213</v>
      </c>
      <c r="AE75" s="3">
        <v>45747</v>
      </c>
    </row>
    <row r="76" spans="1:31" x14ac:dyDescent="0.3">
      <c r="A76">
        <v>2025</v>
      </c>
      <c r="B76" s="3">
        <v>45658</v>
      </c>
      <c r="C76" s="3">
        <v>45747</v>
      </c>
      <c r="D76" t="s">
        <v>84</v>
      </c>
      <c r="E76">
        <v>25</v>
      </c>
      <c r="F76" t="s">
        <v>246</v>
      </c>
      <c r="G76" t="s">
        <v>300</v>
      </c>
      <c r="H76" t="s">
        <v>225</v>
      </c>
      <c r="I76" t="s">
        <v>567</v>
      </c>
      <c r="J76" t="s">
        <v>568</v>
      </c>
      <c r="K76" t="s">
        <v>569</v>
      </c>
      <c r="L76" t="s">
        <v>91</v>
      </c>
      <c r="M76">
        <v>24672</v>
      </c>
      <c r="N76" t="s">
        <v>212</v>
      </c>
      <c r="O76">
        <v>20384.75</v>
      </c>
      <c r="P76" t="s">
        <v>212</v>
      </c>
      <c r="Q76" s="5" t="str" cm="1">
        <f t="array" aca="1" ref="Q76" ca="1">HYPERLINK("#"&amp;CELL("direccion",Tabla_471065!A72),"69")</f>
        <v>69</v>
      </c>
      <c r="R76" s="5" t="str" cm="1">
        <f t="array" aca="1" ref="R76" ca="1">HYPERLINK("#"&amp;CELL("direccion",Tabla_471039!A72),"69")</f>
        <v>69</v>
      </c>
      <c r="S76" s="5" t="str" cm="1">
        <f t="array" aca="1" ref="S76" ca="1">HYPERLINK("#"&amp;CELL("direccion",Tabla_471067!A72),"69")</f>
        <v>69</v>
      </c>
      <c r="T76" s="5" t="str" cm="1">
        <f t="array" aca="1" ref="T76" ca="1">HYPERLINK("#"&amp;CELL("direccion",Tabla_471023!A72),"69")</f>
        <v>69</v>
      </c>
      <c r="U76" s="5" t="str" cm="1">
        <f t="array" aca="1" ref="U76" ca="1">HYPERLINK("#"&amp;CELL("direccion",Tabla_471047!A72),"69")</f>
        <v>69</v>
      </c>
      <c r="V76" s="5" t="str" cm="1">
        <f t="array" aca="1" ref="V76" ca="1">HYPERLINK("#"&amp;CELL("direccion",Tabla_471030!A72),"69")</f>
        <v>69</v>
      </c>
      <c r="W76" s="5" t="str" cm="1">
        <f t="array" aca="1" ref="W76" ca="1">HYPERLINK("#"&amp;CELL("direccion",Tabla_471041!A72),"69")</f>
        <v>69</v>
      </c>
      <c r="X76" s="5" t="str" cm="1">
        <f t="array" aca="1" ref="X76" ca="1">HYPERLINK("#"&amp;CELL("direccion",Tabla_471031!A72),"69")</f>
        <v>69</v>
      </c>
      <c r="Y76" s="5" t="str" cm="1">
        <f t="array" aca="1" ref="Y76" ca="1">HYPERLINK("#"&amp;CELL("direccion",Tabla_471032!A72),"69")</f>
        <v>69</v>
      </c>
      <c r="Z76" s="5" t="str" cm="1">
        <f t="array" aca="1" ref="Z76" ca="1">HYPERLINK("#"&amp;CELL("direccion",Tabla_471059!A72),"69")</f>
        <v>69</v>
      </c>
      <c r="AA76" s="5" t="str" cm="1">
        <f t="array" aca="1" ref="AA76" ca="1">HYPERLINK("#"&amp;CELL("direccion",Tabla_471071!A72),"69")</f>
        <v>69</v>
      </c>
      <c r="AB76" s="5" t="str" cm="1">
        <f t="array" aca="1" ref="AB76" ca="1">HYPERLINK("#"&amp;CELL("direccion",Tabla_471062!A72),"69")</f>
        <v>69</v>
      </c>
      <c r="AC76" s="5" t="str" cm="1">
        <f t="array" aca="1" ref="AC76" ca="1">HYPERLINK("#"&amp;CELL("direccion",Tabla_471074!A72),"69")</f>
        <v>69</v>
      </c>
      <c r="AD76" t="s">
        <v>213</v>
      </c>
      <c r="AE76" s="3">
        <v>45747</v>
      </c>
    </row>
    <row r="77" spans="1:31" x14ac:dyDescent="0.3">
      <c r="A77">
        <v>2025</v>
      </c>
      <c r="B77" s="3">
        <v>45658</v>
      </c>
      <c r="C77" s="3">
        <v>45747</v>
      </c>
      <c r="D77" t="s">
        <v>84</v>
      </c>
      <c r="E77">
        <v>25</v>
      </c>
      <c r="F77" t="s">
        <v>246</v>
      </c>
      <c r="G77" t="s">
        <v>301</v>
      </c>
      <c r="H77" t="s">
        <v>225</v>
      </c>
      <c r="I77" t="s">
        <v>570</v>
      </c>
      <c r="J77" t="s">
        <v>571</v>
      </c>
      <c r="K77" t="s">
        <v>434</v>
      </c>
      <c r="L77" t="s">
        <v>92</v>
      </c>
      <c r="M77">
        <v>24672</v>
      </c>
      <c r="N77" t="s">
        <v>212</v>
      </c>
      <c r="O77">
        <v>20384.75</v>
      </c>
      <c r="P77" t="s">
        <v>212</v>
      </c>
      <c r="Q77" s="5" t="str" cm="1">
        <f t="array" aca="1" ref="Q77" ca="1">HYPERLINK("#"&amp;CELL("direccion",Tabla_471065!A73),"70")</f>
        <v>70</v>
      </c>
      <c r="R77" s="5" t="str" cm="1">
        <f t="array" aca="1" ref="R77" ca="1">HYPERLINK("#"&amp;CELL("direccion",Tabla_471039!A73),"70")</f>
        <v>70</v>
      </c>
      <c r="S77" s="5" t="str" cm="1">
        <f t="array" aca="1" ref="S77" ca="1">HYPERLINK("#"&amp;CELL("direccion",Tabla_471067!A73),"70")</f>
        <v>70</v>
      </c>
      <c r="T77" s="5" t="str" cm="1">
        <f t="array" aca="1" ref="T77" ca="1">HYPERLINK("#"&amp;CELL("direccion",Tabla_471023!A73),"70")</f>
        <v>70</v>
      </c>
      <c r="U77" s="5" t="str" cm="1">
        <f t="array" aca="1" ref="U77" ca="1">HYPERLINK("#"&amp;CELL("direccion",Tabla_471047!A73),"70")</f>
        <v>70</v>
      </c>
      <c r="V77" s="5" t="str" cm="1">
        <f t="array" aca="1" ref="V77" ca="1">HYPERLINK("#"&amp;CELL("direccion",Tabla_471030!A73),"70")</f>
        <v>70</v>
      </c>
      <c r="W77" s="5" t="str" cm="1">
        <f t="array" aca="1" ref="W77" ca="1">HYPERLINK("#"&amp;CELL("direccion",Tabla_471041!A73),"70")</f>
        <v>70</v>
      </c>
      <c r="X77" s="5" t="str" cm="1">
        <f t="array" aca="1" ref="X77" ca="1">HYPERLINK("#"&amp;CELL("direccion",Tabla_471031!A73),"70")</f>
        <v>70</v>
      </c>
      <c r="Y77" s="5" t="str" cm="1">
        <f t="array" aca="1" ref="Y77" ca="1">HYPERLINK("#"&amp;CELL("direccion",Tabla_471032!A73),"70")</f>
        <v>70</v>
      </c>
      <c r="Z77" s="5" t="str" cm="1">
        <f t="array" aca="1" ref="Z77" ca="1">HYPERLINK("#"&amp;CELL("direccion",Tabla_471059!A73),"70")</f>
        <v>70</v>
      </c>
      <c r="AA77" s="5" t="str" cm="1">
        <f t="array" aca="1" ref="AA77" ca="1">HYPERLINK("#"&amp;CELL("direccion",Tabla_471071!A73),"70")</f>
        <v>70</v>
      </c>
      <c r="AB77" s="5" t="str" cm="1">
        <f t="array" aca="1" ref="AB77" ca="1">HYPERLINK("#"&amp;CELL("direccion",Tabla_471062!A73),"70")</f>
        <v>70</v>
      </c>
      <c r="AC77" s="5" t="str" cm="1">
        <f t="array" aca="1" ref="AC77" ca="1">HYPERLINK("#"&amp;CELL("direccion",Tabla_471074!A73),"70")</f>
        <v>70</v>
      </c>
      <c r="AD77" t="s">
        <v>213</v>
      </c>
      <c r="AE77" s="3">
        <v>45747</v>
      </c>
    </row>
    <row r="78" spans="1:31" x14ac:dyDescent="0.3">
      <c r="A78">
        <v>2025</v>
      </c>
      <c r="B78" s="3">
        <v>45658</v>
      </c>
      <c r="C78" s="3">
        <v>45747</v>
      </c>
      <c r="D78" t="s">
        <v>84</v>
      </c>
      <c r="E78">
        <v>42</v>
      </c>
      <c r="F78" t="s">
        <v>243</v>
      </c>
      <c r="G78" t="s">
        <v>302</v>
      </c>
      <c r="H78" t="s">
        <v>225</v>
      </c>
      <c r="I78" t="s">
        <v>572</v>
      </c>
      <c r="J78" t="s">
        <v>557</v>
      </c>
      <c r="K78" t="s">
        <v>460</v>
      </c>
      <c r="L78" t="s">
        <v>91</v>
      </c>
      <c r="M78">
        <v>67189</v>
      </c>
      <c r="N78" t="s">
        <v>212</v>
      </c>
      <c r="O78">
        <v>51243.040000000001</v>
      </c>
      <c r="P78" t="s">
        <v>212</v>
      </c>
      <c r="Q78" s="5" t="str" cm="1">
        <f t="array" aca="1" ref="Q78" ca="1">HYPERLINK("#"&amp;CELL("direccion",Tabla_471065!A74),"71")</f>
        <v>71</v>
      </c>
      <c r="R78" s="5" t="str" cm="1">
        <f t="array" aca="1" ref="R78" ca="1">HYPERLINK("#"&amp;CELL("direccion",Tabla_471039!A74),"71")</f>
        <v>71</v>
      </c>
      <c r="S78" s="5" t="str" cm="1">
        <f t="array" aca="1" ref="S78" ca="1">HYPERLINK("#"&amp;CELL("direccion",Tabla_471067!A74),"71")</f>
        <v>71</v>
      </c>
      <c r="T78" s="5" t="str" cm="1">
        <f t="array" aca="1" ref="T78" ca="1">HYPERLINK("#"&amp;CELL("direccion",Tabla_471023!A74),"71")</f>
        <v>71</v>
      </c>
      <c r="U78" s="5" t="str" cm="1">
        <f t="array" aca="1" ref="U78" ca="1">HYPERLINK("#"&amp;CELL("direccion",Tabla_471047!A74),"71")</f>
        <v>71</v>
      </c>
      <c r="V78" s="5" t="str" cm="1">
        <f t="array" aca="1" ref="V78" ca="1">HYPERLINK("#"&amp;CELL("direccion",Tabla_471030!A74),"71")</f>
        <v>71</v>
      </c>
      <c r="W78" s="5" t="str" cm="1">
        <f t="array" aca="1" ref="W78" ca="1">HYPERLINK("#"&amp;CELL("direccion",Tabla_471041!A74),"71")</f>
        <v>71</v>
      </c>
      <c r="X78" s="5" t="str" cm="1">
        <f t="array" aca="1" ref="X78" ca="1">HYPERLINK("#"&amp;CELL("direccion",Tabla_471031!A74),"71")</f>
        <v>71</v>
      </c>
      <c r="Y78" s="5" t="str" cm="1">
        <f t="array" aca="1" ref="Y78" ca="1">HYPERLINK("#"&amp;CELL("direccion",Tabla_471032!A74),"71")</f>
        <v>71</v>
      </c>
      <c r="Z78" s="5" t="str" cm="1">
        <f t="array" aca="1" ref="Z78" ca="1">HYPERLINK("#"&amp;CELL("direccion",Tabla_471059!A74),"71")</f>
        <v>71</v>
      </c>
      <c r="AA78" s="5" t="str" cm="1">
        <f t="array" aca="1" ref="AA78" ca="1">HYPERLINK("#"&amp;CELL("direccion",Tabla_471071!A74),"71")</f>
        <v>71</v>
      </c>
      <c r="AB78" s="5" t="str" cm="1">
        <f t="array" aca="1" ref="AB78" ca="1">HYPERLINK("#"&amp;CELL("direccion",Tabla_471062!A74),"71")</f>
        <v>71</v>
      </c>
      <c r="AC78" s="5" t="str" cm="1">
        <f t="array" aca="1" ref="AC78" ca="1">HYPERLINK("#"&amp;CELL("direccion",Tabla_471074!A74),"71")</f>
        <v>71</v>
      </c>
      <c r="AD78" t="s">
        <v>213</v>
      </c>
      <c r="AE78" s="3">
        <v>45747</v>
      </c>
    </row>
    <row r="79" spans="1:31" x14ac:dyDescent="0.3">
      <c r="A79">
        <v>2025</v>
      </c>
      <c r="B79" s="3">
        <v>45658</v>
      </c>
      <c r="C79" s="3">
        <v>45747</v>
      </c>
      <c r="D79" t="s">
        <v>84</v>
      </c>
      <c r="E79">
        <v>29</v>
      </c>
      <c r="F79" t="s">
        <v>226</v>
      </c>
      <c r="G79" t="s">
        <v>303</v>
      </c>
      <c r="H79" t="s">
        <v>225</v>
      </c>
      <c r="I79" t="s">
        <v>573</v>
      </c>
      <c r="J79" t="s">
        <v>574</v>
      </c>
      <c r="K79" t="s">
        <v>521</v>
      </c>
      <c r="L79" t="s">
        <v>91</v>
      </c>
      <c r="M79">
        <v>35248</v>
      </c>
      <c r="N79" t="s">
        <v>212</v>
      </c>
      <c r="O79">
        <v>28526.67</v>
      </c>
      <c r="P79" t="s">
        <v>212</v>
      </c>
      <c r="Q79" s="5" t="str" cm="1">
        <f t="array" aca="1" ref="Q79" ca="1">HYPERLINK("#"&amp;CELL("direccion",Tabla_471065!A75),"72")</f>
        <v>72</v>
      </c>
      <c r="R79" s="5" t="str" cm="1">
        <f t="array" aca="1" ref="R79" ca="1">HYPERLINK("#"&amp;CELL("direccion",Tabla_471039!A75),"72")</f>
        <v>72</v>
      </c>
      <c r="S79" s="5" t="str" cm="1">
        <f t="array" aca="1" ref="S79" ca="1">HYPERLINK("#"&amp;CELL("direccion",Tabla_471067!A75),"72")</f>
        <v>72</v>
      </c>
      <c r="T79" s="5" t="str" cm="1">
        <f t="array" aca="1" ref="T79" ca="1">HYPERLINK("#"&amp;CELL("direccion",Tabla_471023!A75),"72")</f>
        <v>72</v>
      </c>
      <c r="U79" s="5" t="str" cm="1">
        <f t="array" aca="1" ref="U79" ca="1">HYPERLINK("#"&amp;CELL("direccion",Tabla_471047!A75),"72")</f>
        <v>72</v>
      </c>
      <c r="V79" s="5" t="str" cm="1">
        <f t="array" aca="1" ref="V79" ca="1">HYPERLINK("#"&amp;CELL("direccion",Tabla_471030!A75),"72")</f>
        <v>72</v>
      </c>
      <c r="W79" s="5" t="str" cm="1">
        <f t="array" aca="1" ref="W79" ca="1">HYPERLINK("#"&amp;CELL("direccion",Tabla_471041!A75),"72")</f>
        <v>72</v>
      </c>
      <c r="X79" s="5" t="str" cm="1">
        <f t="array" aca="1" ref="X79" ca="1">HYPERLINK("#"&amp;CELL("direccion",Tabla_471031!A75),"72")</f>
        <v>72</v>
      </c>
      <c r="Y79" s="5" t="str" cm="1">
        <f t="array" aca="1" ref="Y79" ca="1">HYPERLINK("#"&amp;CELL("direccion",Tabla_471032!A75),"72")</f>
        <v>72</v>
      </c>
      <c r="Z79" s="5" t="str" cm="1">
        <f t="array" aca="1" ref="Z79" ca="1">HYPERLINK("#"&amp;CELL("direccion",Tabla_471059!A75),"72")</f>
        <v>72</v>
      </c>
      <c r="AA79" s="5" t="str" cm="1">
        <f t="array" aca="1" ref="AA79" ca="1">HYPERLINK("#"&amp;CELL("direccion",Tabla_471071!A75),"72")</f>
        <v>72</v>
      </c>
      <c r="AB79" s="5" t="str" cm="1">
        <f t="array" aca="1" ref="AB79" ca="1">HYPERLINK("#"&amp;CELL("direccion",Tabla_471062!A75),"72")</f>
        <v>72</v>
      </c>
      <c r="AC79" s="5" t="str" cm="1">
        <f t="array" aca="1" ref="AC79" ca="1">HYPERLINK("#"&amp;CELL("direccion",Tabla_471074!A75),"72")</f>
        <v>72</v>
      </c>
      <c r="AD79" t="s">
        <v>213</v>
      </c>
      <c r="AE79" s="3">
        <v>45747</v>
      </c>
    </row>
    <row r="80" spans="1:31" x14ac:dyDescent="0.3">
      <c r="A80">
        <v>2025</v>
      </c>
      <c r="B80" s="3">
        <v>45658</v>
      </c>
      <c r="C80" s="3">
        <v>45747</v>
      </c>
      <c r="D80" t="s">
        <v>84</v>
      </c>
      <c r="E80">
        <v>25</v>
      </c>
      <c r="F80" t="s">
        <v>246</v>
      </c>
      <c r="G80" t="s">
        <v>304</v>
      </c>
      <c r="H80" t="s">
        <v>225</v>
      </c>
      <c r="I80" t="s">
        <v>575</v>
      </c>
      <c r="J80" t="s">
        <v>576</v>
      </c>
      <c r="K80" t="s">
        <v>452</v>
      </c>
      <c r="L80" t="s">
        <v>91</v>
      </c>
      <c r="M80">
        <v>24672</v>
      </c>
      <c r="N80" t="s">
        <v>212</v>
      </c>
      <c r="O80">
        <v>20384.75</v>
      </c>
      <c r="P80" t="s">
        <v>212</v>
      </c>
      <c r="Q80" s="5" t="str" cm="1">
        <f t="array" aca="1" ref="Q80" ca="1">HYPERLINK("#"&amp;CELL("direccion",Tabla_471065!A76),"73")</f>
        <v>73</v>
      </c>
      <c r="R80" s="5" t="str" cm="1">
        <f t="array" aca="1" ref="R80" ca="1">HYPERLINK("#"&amp;CELL("direccion",Tabla_471039!A76),"73")</f>
        <v>73</v>
      </c>
      <c r="S80" s="5" t="str" cm="1">
        <f t="array" aca="1" ref="S80" ca="1">HYPERLINK("#"&amp;CELL("direccion",Tabla_471067!A76),"73")</f>
        <v>73</v>
      </c>
      <c r="T80" s="5" t="str" cm="1">
        <f t="array" aca="1" ref="T80" ca="1">HYPERLINK("#"&amp;CELL("direccion",Tabla_471023!A76),"73")</f>
        <v>73</v>
      </c>
      <c r="U80" s="5" t="str" cm="1">
        <f t="array" aca="1" ref="U80" ca="1">HYPERLINK("#"&amp;CELL("direccion",Tabla_471047!A76),"73")</f>
        <v>73</v>
      </c>
      <c r="V80" s="5" t="str" cm="1">
        <f t="array" aca="1" ref="V80" ca="1">HYPERLINK("#"&amp;CELL("direccion",Tabla_471030!A76),"73")</f>
        <v>73</v>
      </c>
      <c r="W80" s="5" t="str" cm="1">
        <f t="array" aca="1" ref="W80" ca="1">HYPERLINK("#"&amp;CELL("direccion",Tabla_471041!A76),"73")</f>
        <v>73</v>
      </c>
      <c r="X80" s="5" t="str" cm="1">
        <f t="array" aca="1" ref="X80" ca="1">HYPERLINK("#"&amp;CELL("direccion",Tabla_471031!A76),"73")</f>
        <v>73</v>
      </c>
      <c r="Y80" s="5" t="str" cm="1">
        <f t="array" aca="1" ref="Y80" ca="1">HYPERLINK("#"&amp;CELL("direccion",Tabla_471032!A76),"73")</f>
        <v>73</v>
      </c>
      <c r="Z80" s="5" t="str" cm="1">
        <f t="array" aca="1" ref="Z80" ca="1">HYPERLINK("#"&amp;CELL("direccion",Tabla_471059!A76),"73")</f>
        <v>73</v>
      </c>
      <c r="AA80" s="5" t="str" cm="1">
        <f t="array" aca="1" ref="AA80" ca="1">HYPERLINK("#"&amp;CELL("direccion",Tabla_471071!A76),"73")</f>
        <v>73</v>
      </c>
      <c r="AB80" s="5" t="str" cm="1">
        <f t="array" aca="1" ref="AB80" ca="1">HYPERLINK("#"&amp;CELL("direccion",Tabla_471062!A76),"73")</f>
        <v>73</v>
      </c>
      <c r="AC80" s="5" t="str" cm="1">
        <f t="array" aca="1" ref="AC80" ca="1">HYPERLINK("#"&amp;CELL("direccion",Tabla_471074!A76),"73")</f>
        <v>73</v>
      </c>
      <c r="AD80" t="s">
        <v>213</v>
      </c>
      <c r="AE80" s="3">
        <v>45747</v>
      </c>
    </row>
    <row r="81" spans="1:31" x14ac:dyDescent="0.3">
      <c r="A81">
        <v>2025</v>
      </c>
      <c r="B81" s="3">
        <v>45658</v>
      </c>
      <c r="C81" s="3">
        <v>45747</v>
      </c>
      <c r="D81" t="s">
        <v>84</v>
      </c>
      <c r="E81">
        <v>25</v>
      </c>
      <c r="F81" t="s">
        <v>246</v>
      </c>
      <c r="G81" t="s">
        <v>305</v>
      </c>
      <c r="H81" t="s">
        <v>225</v>
      </c>
      <c r="I81" t="s">
        <v>577</v>
      </c>
      <c r="J81" t="s">
        <v>578</v>
      </c>
      <c r="K81" t="s">
        <v>453</v>
      </c>
      <c r="L81" t="s">
        <v>91</v>
      </c>
      <c r="M81">
        <v>24672</v>
      </c>
      <c r="N81" t="s">
        <v>212</v>
      </c>
      <c r="O81">
        <v>20384.75</v>
      </c>
      <c r="P81" t="s">
        <v>212</v>
      </c>
      <c r="Q81" s="5" t="str" cm="1">
        <f t="array" aca="1" ref="Q81" ca="1">HYPERLINK("#"&amp;CELL("direccion",Tabla_471065!A77),"74")</f>
        <v>74</v>
      </c>
      <c r="R81" s="5" t="str" cm="1">
        <f t="array" aca="1" ref="R81" ca="1">HYPERLINK("#"&amp;CELL("direccion",Tabla_471039!A77),"74")</f>
        <v>74</v>
      </c>
      <c r="S81" s="5" t="str" cm="1">
        <f t="array" aca="1" ref="S81" ca="1">HYPERLINK("#"&amp;CELL("direccion",Tabla_471067!A77),"74")</f>
        <v>74</v>
      </c>
      <c r="T81" s="5" t="str" cm="1">
        <f t="array" aca="1" ref="T81" ca="1">HYPERLINK("#"&amp;CELL("direccion",Tabla_471023!A77),"74")</f>
        <v>74</v>
      </c>
      <c r="U81" s="5" t="str" cm="1">
        <f t="array" aca="1" ref="U81" ca="1">HYPERLINK("#"&amp;CELL("direccion",Tabla_471047!A77),"74")</f>
        <v>74</v>
      </c>
      <c r="V81" s="5" t="str" cm="1">
        <f t="array" aca="1" ref="V81" ca="1">HYPERLINK("#"&amp;CELL("direccion",Tabla_471030!A77),"74")</f>
        <v>74</v>
      </c>
      <c r="W81" s="5" t="str" cm="1">
        <f t="array" aca="1" ref="W81" ca="1">HYPERLINK("#"&amp;CELL("direccion",Tabla_471041!A77),"74")</f>
        <v>74</v>
      </c>
      <c r="X81" s="5" t="str" cm="1">
        <f t="array" aca="1" ref="X81" ca="1">HYPERLINK("#"&amp;CELL("direccion",Tabla_471031!A77),"74")</f>
        <v>74</v>
      </c>
      <c r="Y81" s="5" t="str" cm="1">
        <f t="array" aca="1" ref="Y81" ca="1">HYPERLINK("#"&amp;CELL("direccion",Tabla_471032!A77),"74")</f>
        <v>74</v>
      </c>
      <c r="Z81" s="5" t="str" cm="1">
        <f t="array" aca="1" ref="Z81" ca="1">HYPERLINK("#"&amp;CELL("direccion",Tabla_471059!A77),"74")</f>
        <v>74</v>
      </c>
      <c r="AA81" s="5" t="str" cm="1">
        <f t="array" aca="1" ref="AA81" ca="1">HYPERLINK("#"&amp;CELL("direccion",Tabla_471071!A77),"74")</f>
        <v>74</v>
      </c>
      <c r="AB81" s="5" t="str" cm="1">
        <f t="array" aca="1" ref="AB81" ca="1">HYPERLINK("#"&amp;CELL("direccion",Tabla_471062!A77),"74")</f>
        <v>74</v>
      </c>
      <c r="AC81" s="5" t="str" cm="1">
        <f t="array" aca="1" ref="AC81" ca="1">HYPERLINK("#"&amp;CELL("direccion",Tabla_471074!A77),"74")</f>
        <v>74</v>
      </c>
      <c r="AD81" t="s">
        <v>213</v>
      </c>
      <c r="AE81" s="3">
        <v>45747</v>
      </c>
    </row>
    <row r="82" spans="1:31" x14ac:dyDescent="0.3">
      <c r="A82">
        <v>2025</v>
      </c>
      <c r="B82" s="3">
        <v>45658</v>
      </c>
      <c r="C82" s="3">
        <v>45747</v>
      </c>
      <c r="D82" t="s">
        <v>84</v>
      </c>
      <c r="E82">
        <v>29</v>
      </c>
      <c r="F82" t="s">
        <v>226</v>
      </c>
      <c r="G82" t="s">
        <v>306</v>
      </c>
      <c r="H82" t="s">
        <v>225</v>
      </c>
      <c r="I82" t="s">
        <v>491</v>
      </c>
      <c r="J82" t="s">
        <v>491</v>
      </c>
      <c r="K82" t="s">
        <v>491</v>
      </c>
      <c r="M82">
        <v>0</v>
      </c>
      <c r="N82" t="s">
        <v>212</v>
      </c>
      <c r="O82">
        <v>0</v>
      </c>
      <c r="P82" t="s">
        <v>212</v>
      </c>
      <c r="Q82" s="5" t="str" cm="1">
        <f t="array" aca="1" ref="Q82" ca="1">HYPERLINK("#"&amp;CELL("direccion",Tabla_471065!A78),"75")</f>
        <v>75</v>
      </c>
      <c r="R82" s="5" t="str" cm="1">
        <f t="array" aca="1" ref="R82" ca="1">HYPERLINK("#"&amp;CELL("direccion",Tabla_471039!A78),"75")</f>
        <v>75</v>
      </c>
      <c r="S82" s="5" t="str" cm="1">
        <f t="array" aca="1" ref="S82" ca="1">HYPERLINK("#"&amp;CELL("direccion",Tabla_471067!A78),"75")</f>
        <v>75</v>
      </c>
      <c r="T82" s="5" t="str" cm="1">
        <f t="array" aca="1" ref="T82" ca="1">HYPERLINK("#"&amp;CELL("direccion",Tabla_471023!A78),"75")</f>
        <v>75</v>
      </c>
      <c r="U82" s="5" t="str" cm="1">
        <f t="array" aca="1" ref="U82" ca="1">HYPERLINK("#"&amp;CELL("direccion",Tabla_471047!A78),"75")</f>
        <v>75</v>
      </c>
      <c r="V82" s="5" t="str" cm="1">
        <f t="array" aca="1" ref="V82" ca="1">HYPERLINK("#"&amp;CELL("direccion",Tabla_471030!A78),"75")</f>
        <v>75</v>
      </c>
      <c r="W82" s="5" t="str" cm="1">
        <f t="array" aca="1" ref="W82" ca="1">HYPERLINK("#"&amp;CELL("direccion",Tabla_471041!A78),"75")</f>
        <v>75</v>
      </c>
      <c r="X82" s="5" t="str" cm="1">
        <f t="array" aca="1" ref="X82" ca="1">HYPERLINK("#"&amp;CELL("direccion",Tabla_471031!A78),"75")</f>
        <v>75</v>
      </c>
      <c r="Y82" s="5" t="str" cm="1">
        <f t="array" aca="1" ref="Y82" ca="1">HYPERLINK("#"&amp;CELL("direccion",Tabla_471032!A78),"75")</f>
        <v>75</v>
      </c>
      <c r="Z82" s="5" t="str" cm="1">
        <f t="array" aca="1" ref="Z82" ca="1">HYPERLINK("#"&amp;CELL("direccion",Tabla_471059!A78),"75")</f>
        <v>75</v>
      </c>
      <c r="AA82" s="5" t="str" cm="1">
        <f t="array" aca="1" ref="AA82" ca="1">HYPERLINK("#"&amp;CELL("direccion",Tabla_471071!A78),"75")</f>
        <v>75</v>
      </c>
      <c r="AB82" s="5" t="str" cm="1">
        <f t="array" aca="1" ref="AB82" ca="1">HYPERLINK("#"&amp;CELL("direccion",Tabla_471062!A78),"75")</f>
        <v>75</v>
      </c>
      <c r="AC82" s="5" t="str" cm="1">
        <f t="array" aca="1" ref="AC82" ca="1">HYPERLINK("#"&amp;CELL("direccion",Tabla_471074!A78),"75")</f>
        <v>75</v>
      </c>
      <c r="AD82" t="s">
        <v>213</v>
      </c>
      <c r="AE82" s="3">
        <v>45747</v>
      </c>
    </row>
    <row r="83" spans="1:31" x14ac:dyDescent="0.3">
      <c r="A83">
        <v>2025</v>
      </c>
      <c r="B83" s="3">
        <v>45658</v>
      </c>
      <c r="C83" s="3">
        <v>45747</v>
      </c>
      <c r="D83" t="s">
        <v>84</v>
      </c>
      <c r="E83">
        <v>25</v>
      </c>
      <c r="F83" t="s">
        <v>246</v>
      </c>
      <c r="G83" t="s">
        <v>307</v>
      </c>
      <c r="H83" t="s">
        <v>225</v>
      </c>
      <c r="I83" t="s">
        <v>579</v>
      </c>
      <c r="J83" t="s">
        <v>580</v>
      </c>
      <c r="K83" t="s">
        <v>483</v>
      </c>
      <c r="L83" t="s">
        <v>91</v>
      </c>
      <c r="M83">
        <v>24672</v>
      </c>
      <c r="N83" t="s">
        <v>212</v>
      </c>
      <c r="O83">
        <v>20384.75</v>
      </c>
      <c r="P83" t="s">
        <v>212</v>
      </c>
      <c r="Q83" s="5" t="str" cm="1">
        <f t="array" aca="1" ref="Q83" ca="1">HYPERLINK("#"&amp;CELL("direccion",Tabla_471065!A79),"76")</f>
        <v>76</v>
      </c>
      <c r="R83" s="5" t="str" cm="1">
        <f t="array" aca="1" ref="R83" ca="1">HYPERLINK("#"&amp;CELL("direccion",Tabla_471039!A79),"76")</f>
        <v>76</v>
      </c>
      <c r="S83" s="5" t="str" cm="1">
        <f t="array" aca="1" ref="S83" ca="1">HYPERLINK("#"&amp;CELL("direccion",Tabla_471067!A79),"76")</f>
        <v>76</v>
      </c>
      <c r="T83" s="5" t="str" cm="1">
        <f t="array" aca="1" ref="T83" ca="1">HYPERLINK("#"&amp;CELL("direccion",Tabla_471023!A79),"76")</f>
        <v>76</v>
      </c>
      <c r="U83" s="5" t="str" cm="1">
        <f t="array" aca="1" ref="U83" ca="1">HYPERLINK("#"&amp;CELL("direccion",Tabla_471047!A79),"76")</f>
        <v>76</v>
      </c>
      <c r="V83" s="5" t="str" cm="1">
        <f t="array" aca="1" ref="V83" ca="1">HYPERLINK("#"&amp;CELL("direccion",Tabla_471030!A79),"76")</f>
        <v>76</v>
      </c>
      <c r="W83" s="5" t="str" cm="1">
        <f t="array" aca="1" ref="W83" ca="1">HYPERLINK("#"&amp;CELL("direccion",Tabla_471041!A79),"76")</f>
        <v>76</v>
      </c>
      <c r="X83" s="5" t="str" cm="1">
        <f t="array" aca="1" ref="X83" ca="1">HYPERLINK("#"&amp;CELL("direccion",Tabla_471031!A79),"76")</f>
        <v>76</v>
      </c>
      <c r="Y83" s="5" t="str" cm="1">
        <f t="array" aca="1" ref="Y83" ca="1">HYPERLINK("#"&amp;CELL("direccion",Tabla_471032!A79),"76")</f>
        <v>76</v>
      </c>
      <c r="Z83" s="5" t="str" cm="1">
        <f t="array" aca="1" ref="Z83" ca="1">HYPERLINK("#"&amp;CELL("direccion",Tabla_471059!A79),"76")</f>
        <v>76</v>
      </c>
      <c r="AA83" s="5" t="str" cm="1">
        <f t="array" aca="1" ref="AA83" ca="1">HYPERLINK("#"&amp;CELL("direccion",Tabla_471071!A79),"76")</f>
        <v>76</v>
      </c>
      <c r="AB83" s="5" t="str" cm="1">
        <f t="array" aca="1" ref="AB83" ca="1">HYPERLINK("#"&amp;CELL("direccion",Tabla_471062!A79),"76")</f>
        <v>76</v>
      </c>
      <c r="AC83" s="5" t="str" cm="1">
        <f t="array" aca="1" ref="AC83" ca="1">HYPERLINK("#"&amp;CELL("direccion",Tabla_471074!A79),"76")</f>
        <v>76</v>
      </c>
      <c r="AD83" t="s">
        <v>213</v>
      </c>
      <c r="AE83" s="3">
        <v>45747</v>
      </c>
    </row>
    <row r="84" spans="1:31" x14ac:dyDescent="0.3">
      <c r="A84">
        <v>2025</v>
      </c>
      <c r="B84" s="3">
        <v>45658</v>
      </c>
      <c r="C84" s="3">
        <v>45747</v>
      </c>
      <c r="D84" t="s">
        <v>84</v>
      </c>
      <c r="E84">
        <v>25</v>
      </c>
      <c r="F84" t="s">
        <v>246</v>
      </c>
      <c r="G84" t="s">
        <v>308</v>
      </c>
      <c r="H84" t="s">
        <v>225</v>
      </c>
      <c r="I84" t="s">
        <v>581</v>
      </c>
      <c r="J84" t="s">
        <v>582</v>
      </c>
      <c r="K84" t="s">
        <v>449</v>
      </c>
      <c r="L84" t="s">
        <v>92</v>
      </c>
      <c r="M84">
        <v>24672</v>
      </c>
      <c r="N84" t="s">
        <v>212</v>
      </c>
      <c r="O84">
        <v>20384.75</v>
      </c>
      <c r="P84" t="s">
        <v>212</v>
      </c>
      <c r="Q84" s="5" t="str" cm="1">
        <f t="array" aca="1" ref="Q84" ca="1">HYPERLINK("#"&amp;CELL("direccion",Tabla_471065!A80),"77")</f>
        <v>77</v>
      </c>
      <c r="R84" s="5" t="str" cm="1">
        <f t="array" aca="1" ref="R84" ca="1">HYPERLINK("#"&amp;CELL("direccion",Tabla_471039!A80),"77")</f>
        <v>77</v>
      </c>
      <c r="S84" s="5" t="str" cm="1">
        <f t="array" aca="1" ref="S84" ca="1">HYPERLINK("#"&amp;CELL("direccion",Tabla_471067!A80),"77")</f>
        <v>77</v>
      </c>
      <c r="T84" s="5" t="str" cm="1">
        <f t="array" aca="1" ref="T84" ca="1">HYPERLINK("#"&amp;CELL("direccion",Tabla_471023!A80),"77")</f>
        <v>77</v>
      </c>
      <c r="U84" s="5" t="str" cm="1">
        <f t="array" aca="1" ref="U84" ca="1">HYPERLINK("#"&amp;CELL("direccion",Tabla_471047!A80),"77")</f>
        <v>77</v>
      </c>
      <c r="V84" s="5" t="str" cm="1">
        <f t="array" aca="1" ref="V84" ca="1">HYPERLINK("#"&amp;CELL("direccion",Tabla_471030!A80),"77")</f>
        <v>77</v>
      </c>
      <c r="W84" s="5" t="str" cm="1">
        <f t="array" aca="1" ref="W84" ca="1">HYPERLINK("#"&amp;CELL("direccion",Tabla_471041!A80),"77")</f>
        <v>77</v>
      </c>
      <c r="X84" s="5" t="str" cm="1">
        <f t="array" aca="1" ref="X84" ca="1">HYPERLINK("#"&amp;CELL("direccion",Tabla_471031!A80),"77")</f>
        <v>77</v>
      </c>
      <c r="Y84" s="5" t="str" cm="1">
        <f t="array" aca="1" ref="Y84" ca="1">HYPERLINK("#"&amp;CELL("direccion",Tabla_471032!A80),"77")</f>
        <v>77</v>
      </c>
      <c r="Z84" s="5" t="str" cm="1">
        <f t="array" aca="1" ref="Z84" ca="1">HYPERLINK("#"&amp;CELL("direccion",Tabla_471059!A80),"77")</f>
        <v>77</v>
      </c>
      <c r="AA84" s="5" t="str" cm="1">
        <f t="array" aca="1" ref="AA84" ca="1">HYPERLINK("#"&amp;CELL("direccion",Tabla_471071!A80),"77")</f>
        <v>77</v>
      </c>
      <c r="AB84" s="5" t="str" cm="1">
        <f t="array" aca="1" ref="AB84" ca="1">HYPERLINK("#"&amp;CELL("direccion",Tabla_471062!A80),"77")</f>
        <v>77</v>
      </c>
      <c r="AC84" s="5" t="str" cm="1">
        <f t="array" aca="1" ref="AC84" ca="1">HYPERLINK("#"&amp;CELL("direccion",Tabla_471074!A80),"77")</f>
        <v>77</v>
      </c>
      <c r="AD84" t="s">
        <v>213</v>
      </c>
      <c r="AE84" s="3">
        <v>45747</v>
      </c>
    </row>
    <row r="85" spans="1:31" x14ac:dyDescent="0.3">
      <c r="A85">
        <v>2025</v>
      </c>
      <c r="B85" s="3">
        <v>45658</v>
      </c>
      <c r="C85" s="3">
        <v>45747</v>
      </c>
      <c r="D85" t="s">
        <v>84</v>
      </c>
      <c r="E85">
        <v>29</v>
      </c>
      <c r="F85" t="s">
        <v>226</v>
      </c>
      <c r="G85" t="s">
        <v>309</v>
      </c>
      <c r="H85" t="s">
        <v>225</v>
      </c>
      <c r="I85" t="s">
        <v>491</v>
      </c>
      <c r="J85" t="s">
        <v>491</v>
      </c>
      <c r="K85" t="s">
        <v>491</v>
      </c>
      <c r="M85">
        <v>0</v>
      </c>
      <c r="N85" t="s">
        <v>212</v>
      </c>
      <c r="O85">
        <v>0</v>
      </c>
      <c r="P85" t="s">
        <v>212</v>
      </c>
      <c r="Q85" s="5" t="str" cm="1">
        <f t="array" aca="1" ref="Q85" ca="1">HYPERLINK("#"&amp;CELL("direccion",Tabla_471065!A81),"78")</f>
        <v>78</v>
      </c>
      <c r="R85" s="5" t="str" cm="1">
        <f t="array" aca="1" ref="R85" ca="1">HYPERLINK("#"&amp;CELL("direccion",Tabla_471039!A81),"78")</f>
        <v>78</v>
      </c>
      <c r="S85" s="5" t="str" cm="1">
        <f t="array" aca="1" ref="S85" ca="1">HYPERLINK("#"&amp;CELL("direccion",Tabla_471067!A81),"78")</f>
        <v>78</v>
      </c>
      <c r="T85" s="5" t="str" cm="1">
        <f t="array" aca="1" ref="T85" ca="1">HYPERLINK("#"&amp;CELL("direccion",Tabla_471023!A81),"78")</f>
        <v>78</v>
      </c>
      <c r="U85" s="5" t="str" cm="1">
        <f t="array" aca="1" ref="U85" ca="1">HYPERLINK("#"&amp;CELL("direccion",Tabla_471047!A81),"78")</f>
        <v>78</v>
      </c>
      <c r="V85" s="5" t="str" cm="1">
        <f t="array" aca="1" ref="V85" ca="1">HYPERLINK("#"&amp;CELL("direccion",Tabla_471030!A81),"78")</f>
        <v>78</v>
      </c>
      <c r="W85" s="5" t="str" cm="1">
        <f t="array" aca="1" ref="W85" ca="1">HYPERLINK("#"&amp;CELL("direccion",Tabla_471041!A81),"78")</f>
        <v>78</v>
      </c>
      <c r="X85" s="5" t="str" cm="1">
        <f t="array" aca="1" ref="X85" ca="1">HYPERLINK("#"&amp;CELL("direccion",Tabla_471031!A81),"78")</f>
        <v>78</v>
      </c>
      <c r="Y85" s="5" t="str" cm="1">
        <f t="array" aca="1" ref="Y85" ca="1">HYPERLINK("#"&amp;CELL("direccion",Tabla_471032!A81),"78")</f>
        <v>78</v>
      </c>
      <c r="Z85" s="5" t="str" cm="1">
        <f t="array" aca="1" ref="Z85" ca="1">HYPERLINK("#"&amp;CELL("direccion",Tabla_471059!A81),"78")</f>
        <v>78</v>
      </c>
      <c r="AA85" s="5" t="str" cm="1">
        <f t="array" aca="1" ref="AA85" ca="1">HYPERLINK("#"&amp;CELL("direccion",Tabla_471071!A81),"78")</f>
        <v>78</v>
      </c>
      <c r="AB85" s="5" t="str" cm="1">
        <f t="array" aca="1" ref="AB85" ca="1">HYPERLINK("#"&amp;CELL("direccion",Tabla_471062!A81),"78")</f>
        <v>78</v>
      </c>
      <c r="AC85" s="5" t="str" cm="1">
        <f t="array" aca="1" ref="AC85" ca="1">HYPERLINK("#"&amp;CELL("direccion",Tabla_471074!A81),"78")</f>
        <v>78</v>
      </c>
      <c r="AD85" t="s">
        <v>213</v>
      </c>
      <c r="AE85" s="3">
        <v>45747</v>
      </c>
    </row>
    <row r="86" spans="1:31" x14ac:dyDescent="0.3">
      <c r="A86">
        <v>2025</v>
      </c>
      <c r="B86" s="3">
        <v>45658</v>
      </c>
      <c r="C86" s="3">
        <v>45747</v>
      </c>
      <c r="D86" t="s">
        <v>84</v>
      </c>
      <c r="E86">
        <v>25</v>
      </c>
      <c r="F86" t="s">
        <v>246</v>
      </c>
      <c r="G86" t="s">
        <v>310</v>
      </c>
      <c r="H86" t="s">
        <v>225</v>
      </c>
      <c r="I86" t="s">
        <v>583</v>
      </c>
      <c r="J86" t="s">
        <v>446</v>
      </c>
      <c r="K86" t="s">
        <v>584</v>
      </c>
      <c r="L86" t="s">
        <v>92</v>
      </c>
      <c r="M86">
        <v>24672</v>
      </c>
      <c r="N86" t="s">
        <v>212</v>
      </c>
      <c r="O86">
        <v>20384.75</v>
      </c>
      <c r="P86" t="s">
        <v>212</v>
      </c>
      <c r="Q86" s="5" t="str" cm="1">
        <f t="array" aca="1" ref="Q86" ca="1">HYPERLINK("#"&amp;CELL("direccion",Tabla_471065!A82),"79")</f>
        <v>79</v>
      </c>
      <c r="R86" s="5" t="str" cm="1">
        <f t="array" aca="1" ref="R86" ca="1">HYPERLINK("#"&amp;CELL("direccion",Tabla_471039!A82),"79")</f>
        <v>79</v>
      </c>
      <c r="S86" s="5" t="str" cm="1">
        <f t="array" aca="1" ref="S86" ca="1">HYPERLINK("#"&amp;CELL("direccion",Tabla_471067!A82),"79")</f>
        <v>79</v>
      </c>
      <c r="T86" s="5" t="str" cm="1">
        <f t="array" aca="1" ref="T86" ca="1">HYPERLINK("#"&amp;CELL("direccion",Tabla_471023!A82),"79")</f>
        <v>79</v>
      </c>
      <c r="U86" s="5" t="str" cm="1">
        <f t="array" aca="1" ref="U86" ca="1">HYPERLINK("#"&amp;CELL("direccion",Tabla_471047!A82),"79")</f>
        <v>79</v>
      </c>
      <c r="V86" s="5" t="str" cm="1">
        <f t="array" aca="1" ref="V86" ca="1">HYPERLINK("#"&amp;CELL("direccion",Tabla_471030!A82),"79")</f>
        <v>79</v>
      </c>
      <c r="W86" s="5" t="str" cm="1">
        <f t="array" aca="1" ref="W86" ca="1">HYPERLINK("#"&amp;CELL("direccion",Tabla_471041!A82),"79")</f>
        <v>79</v>
      </c>
      <c r="X86" s="5" t="str" cm="1">
        <f t="array" aca="1" ref="X86" ca="1">HYPERLINK("#"&amp;CELL("direccion",Tabla_471031!A82),"79")</f>
        <v>79</v>
      </c>
      <c r="Y86" s="5" t="str" cm="1">
        <f t="array" aca="1" ref="Y86" ca="1">HYPERLINK("#"&amp;CELL("direccion",Tabla_471032!A82),"79")</f>
        <v>79</v>
      </c>
      <c r="Z86" s="5" t="str" cm="1">
        <f t="array" aca="1" ref="Z86" ca="1">HYPERLINK("#"&amp;CELL("direccion",Tabla_471059!A82),"79")</f>
        <v>79</v>
      </c>
      <c r="AA86" s="5" t="str" cm="1">
        <f t="array" aca="1" ref="AA86" ca="1">HYPERLINK("#"&amp;CELL("direccion",Tabla_471071!A82),"79")</f>
        <v>79</v>
      </c>
      <c r="AB86" s="5" t="str" cm="1">
        <f t="array" aca="1" ref="AB86" ca="1">HYPERLINK("#"&amp;CELL("direccion",Tabla_471062!A82),"79")</f>
        <v>79</v>
      </c>
      <c r="AC86" s="5" t="str" cm="1">
        <f t="array" aca="1" ref="AC86" ca="1">HYPERLINK("#"&amp;CELL("direccion",Tabla_471074!A82),"79")</f>
        <v>79</v>
      </c>
      <c r="AD86" t="s">
        <v>213</v>
      </c>
      <c r="AE86" s="3">
        <v>45747</v>
      </c>
    </row>
    <row r="87" spans="1:31" x14ac:dyDescent="0.3">
      <c r="A87">
        <v>2025</v>
      </c>
      <c r="B87" s="3">
        <v>45658</v>
      </c>
      <c r="C87" s="3">
        <v>45747</v>
      </c>
      <c r="D87" t="s">
        <v>84</v>
      </c>
      <c r="E87">
        <v>25</v>
      </c>
      <c r="F87" t="s">
        <v>246</v>
      </c>
      <c r="G87" t="s">
        <v>311</v>
      </c>
      <c r="H87" t="s">
        <v>225</v>
      </c>
      <c r="I87" t="s">
        <v>491</v>
      </c>
      <c r="J87" t="s">
        <v>491</v>
      </c>
      <c r="K87" t="s">
        <v>491</v>
      </c>
      <c r="M87">
        <v>0</v>
      </c>
      <c r="N87" t="s">
        <v>212</v>
      </c>
      <c r="O87">
        <v>0</v>
      </c>
      <c r="P87" t="s">
        <v>212</v>
      </c>
      <c r="Q87" s="5" t="str" cm="1">
        <f t="array" aca="1" ref="Q87" ca="1">HYPERLINK("#"&amp;CELL("direccion",Tabla_471065!A83),"80")</f>
        <v>80</v>
      </c>
      <c r="R87" s="5" t="str" cm="1">
        <f t="array" aca="1" ref="R87" ca="1">HYPERLINK("#"&amp;CELL("direccion",Tabla_471039!A83),"80")</f>
        <v>80</v>
      </c>
      <c r="S87" s="5" t="str" cm="1">
        <f t="array" aca="1" ref="S87" ca="1">HYPERLINK("#"&amp;CELL("direccion",Tabla_471067!A83),"80")</f>
        <v>80</v>
      </c>
      <c r="T87" s="5" t="str" cm="1">
        <f t="array" aca="1" ref="T87" ca="1">HYPERLINK("#"&amp;CELL("direccion",Tabla_471023!A83),"80")</f>
        <v>80</v>
      </c>
      <c r="U87" s="5" t="str" cm="1">
        <f t="array" aca="1" ref="U87" ca="1">HYPERLINK("#"&amp;CELL("direccion",Tabla_471047!A83),"80")</f>
        <v>80</v>
      </c>
      <c r="V87" s="5" t="str" cm="1">
        <f t="array" aca="1" ref="V87" ca="1">HYPERLINK("#"&amp;CELL("direccion",Tabla_471030!A83),"80")</f>
        <v>80</v>
      </c>
      <c r="W87" s="5" t="str" cm="1">
        <f t="array" aca="1" ref="W87" ca="1">HYPERLINK("#"&amp;CELL("direccion",Tabla_471041!A83),"80")</f>
        <v>80</v>
      </c>
      <c r="X87" s="5" t="str" cm="1">
        <f t="array" aca="1" ref="X87" ca="1">HYPERLINK("#"&amp;CELL("direccion",Tabla_471031!A83),"80")</f>
        <v>80</v>
      </c>
      <c r="Y87" s="5" t="str" cm="1">
        <f t="array" aca="1" ref="Y87" ca="1">HYPERLINK("#"&amp;CELL("direccion",Tabla_471032!A83),"80")</f>
        <v>80</v>
      </c>
      <c r="Z87" s="5" t="str" cm="1">
        <f t="array" aca="1" ref="Z87" ca="1">HYPERLINK("#"&amp;CELL("direccion",Tabla_471059!A83),"80")</f>
        <v>80</v>
      </c>
      <c r="AA87" s="5" t="str" cm="1">
        <f t="array" aca="1" ref="AA87" ca="1">HYPERLINK("#"&amp;CELL("direccion",Tabla_471071!A83),"80")</f>
        <v>80</v>
      </c>
      <c r="AB87" s="5" t="str" cm="1">
        <f t="array" aca="1" ref="AB87" ca="1">HYPERLINK("#"&amp;CELL("direccion",Tabla_471062!A83),"80")</f>
        <v>80</v>
      </c>
      <c r="AC87" s="5" t="str" cm="1">
        <f t="array" aca="1" ref="AC87" ca="1">HYPERLINK("#"&amp;CELL("direccion",Tabla_471074!A83),"80")</f>
        <v>80</v>
      </c>
      <c r="AD87" t="s">
        <v>213</v>
      </c>
      <c r="AE87" s="3">
        <v>45747</v>
      </c>
    </row>
    <row r="88" spans="1:31" x14ac:dyDescent="0.3">
      <c r="A88">
        <v>2025</v>
      </c>
      <c r="B88" s="3">
        <v>45658</v>
      </c>
      <c r="C88" s="3">
        <v>45747</v>
      </c>
      <c r="D88" t="s">
        <v>84</v>
      </c>
      <c r="E88">
        <v>45</v>
      </c>
      <c r="F88" t="s">
        <v>241</v>
      </c>
      <c r="G88" t="s">
        <v>312</v>
      </c>
      <c r="H88" t="s">
        <v>225</v>
      </c>
      <c r="I88" t="s">
        <v>585</v>
      </c>
      <c r="J88" t="s">
        <v>498</v>
      </c>
      <c r="K88" t="s">
        <v>568</v>
      </c>
      <c r="L88" t="s">
        <v>91</v>
      </c>
      <c r="M88">
        <v>95327</v>
      </c>
      <c r="N88" t="s">
        <v>212</v>
      </c>
      <c r="O88">
        <v>70665.509999999995</v>
      </c>
      <c r="P88" t="s">
        <v>212</v>
      </c>
      <c r="Q88" s="5" t="str" cm="1">
        <f t="array" aca="1" ref="Q88" ca="1">HYPERLINK("#"&amp;CELL("direccion",Tabla_471065!A84),"81")</f>
        <v>81</v>
      </c>
      <c r="R88" s="5" t="str" cm="1">
        <f t="array" aca="1" ref="R88" ca="1">HYPERLINK("#"&amp;CELL("direccion",Tabla_471039!A84),"81")</f>
        <v>81</v>
      </c>
      <c r="S88" s="5" t="str" cm="1">
        <f t="array" aca="1" ref="S88" ca="1">HYPERLINK("#"&amp;CELL("direccion",Tabla_471067!A84),"81")</f>
        <v>81</v>
      </c>
      <c r="T88" s="5" t="str" cm="1">
        <f t="array" aca="1" ref="T88" ca="1">HYPERLINK("#"&amp;CELL("direccion",Tabla_471023!A84),"81")</f>
        <v>81</v>
      </c>
      <c r="U88" s="5" t="str" cm="1">
        <f t="array" aca="1" ref="U88" ca="1">HYPERLINK("#"&amp;CELL("direccion",Tabla_471047!A84),"81")</f>
        <v>81</v>
      </c>
      <c r="V88" s="5" t="str" cm="1">
        <f t="array" aca="1" ref="V88" ca="1">HYPERLINK("#"&amp;CELL("direccion",Tabla_471030!A84),"81")</f>
        <v>81</v>
      </c>
      <c r="W88" s="5" t="str" cm="1">
        <f t="array" aca="1" ref="W88" ca="1">HYPERLINK("#"&amp;CELL("direccion",Tabla_471041!A84),"81")</f>
        <v>81</v>
      </c>
      <c r="X88" s="5" t="str" cm="1">
        <f t="array" aca="1" ref="X88" ca="1">HYPERLINK("#"&amp;CELL("direccion",Tabla_471031!A84),"81")</f>
        <v>81</v>
      </c>
      <c r="Y88" s="5" t="str" cm="1">
        <f t="array" aca="1" ref="Y88" ca="1">HYPERLINK("#"&amp;CELL("direccion",Tabla_471032!A84),"81")</f>
        <v>81</v>
      </c>
      <c r="Z88" s="5" t="str" cm="1">
        <f t="array" aca="1" ref="Z88" ca="1">HYPERLINK("#"&amp;CELL("direccion",Tabla_471059!A84),"81")</f>
        <v>81</v>
      </c>
      <c r="AA88" s="5" t="str" cm="1">
        <f t="array" aca="1" ref="AA88" ca="1">HYPERLINK("#"&amp;CELL("direccion",Tabla_471071!A84),"81")</f>
        <v>81</v>
      </c>
      <c r="AB88" s="5" t="str" cm="1">
        <f t="array" aca="1" ref="AB88" ca="1">HYPERLINK("#"&amp;CELL("direccion",Tabla_471062!A84),"81")</f>
        <v>81</v>
      </c>
      <c r="AC88" s="5" t="str" cm="1">
        <f t="array" aca="1" ref="AC88" ca="1">HYPERLINK("#"&amp;CELL("direccion",Tabla_471074!A84),"81")</f>
        <v>81</v>
      </c>
      <c r="AD88" t="s">
        <v>213</v>
      </c>
      <c r="AE88" s="3">
        <v>45747</v>
      </c>
    </row>
    <row r="89" spans="1:31" x14ac:dyDescent="0.3">
      <c r="A89">
        <v>2025</v>
      </c>
      <c r="B89" s="3">
        <v>45658</v>
      </c>
      <c r="C89" s="3">
        <v>45747</v>
      </c>
      <c r="D89" t="s">
        <v>84</v>
      </c>
      <c r="E89">
        <v>32</v>
      </c>
      <c r="F89" t="s">
        <v>313</v>
      </c>
      <c r="G89" t="s">
        <v>314</v>
      </c>
      <c r="H89" t="s">
        <v>225</v>
      </c>
      <c r="I89" t="s">
        <v>586</v>
      </c>
      <c r="J89" t="s">
        <v>587</v>
      </c>
      <c r="K89" t="s">
        <v>588</v>
      </c>
      <c r="L89" t="s">
        <v>92</v>
      </c>
      <c r="M89">
        <v>40800</v>
      </c>
      <c r="N89" t="s">
        <v>212</v>
      </c>
      <c r="O89">
        <v>32700.91</v>
      </c>
      <c r="P89" t="s">
        <v>212</v>
      </c>
      <c r="Q89" s="5" t="str" cm="1">
        <f t="array" aca="1" ref="Q89" ca="1">HYPERLINK("#"&amp;CELL("direccion",Tabla_471065!A85),"82")</f>
        <v>82</v>
      </c>
      <c r="R89" s="5" t="str" cm="1">
        <f t="array" aca="1" ref="R89" ca="1">HYPERLINK("#"&amp;CELL("direccion",Tabla_471039!A85),"82")</f>
        <v>82</v>
      </c>
      <c r="S89" s="5" t="str" cm="1">
        <f t="array" aca="1" ref="S89" ca="1">HYPERLINK("#"&amp;CELL("direccion",Tabla_471067!A85),"82")</f>
        <v>82</v>
      </c>
      <c r="T89" s="5" t="str" cm="1">
        <f t="array" aca="1" ref="T89" ca="1">HYPERLINK("#"&amp;CELL("direccion",Tabla_471023!A85),"82")</f>
        <v>82</v>
      </c>
      <c r="U89" s="5" t="str" cm="1">
        <f t="array" aca="1" ref="U89" ca="1">HYPERLINK("#"&amp;CELL("direccion",Tabla_471047!A85),"82")</f>
        <v>82</v>
      </c>
      <c r="V89" s="5" t="str" cm="1">
        <f t="array" aca="1" ref="V89" ca="1">HYPERLINK("#"&amp;CELL("direccion",Tabla_471030!A85),"82")</f>
        <v>82</v>
      </c>
      <c r="W89" s="5" t="str" cm="1">
        <f t="array" aca="1" ref="W89" ca="1">HYPERLINK("#"&amp;CELL("direccion",Tabla_471041!A85),"82")</f>
        <v>82</v>
      </c>
      <c r="X89" s="5" t="str" cm="1">
        <f t="array" aca="1" ref="X89" ca="1">HYPERLINK("#"&amp;CELL("direccion",Tabla_471031!A85),"82")</f>
        <v>82</v>
      </c>
      <c r="Y89" s="5" t="str" cm="1">
        <f t="array" aca="1" ref="Y89" ca="1">HYPERLINK("#"&amp;CELL("direccion",Tabla_471032!A85),"82")</f>
        <v>82</v>
      </c>
      <c r="Z89" s="5" t="str" cm="1">
        <f t="array" aca="1" ref="Z89" ca="1">HYPERLINK("#"&amp;CELL("direccion",Tabla_471059!A85),"82")</f>
        <v>82</v>
      </c>
      <c r="AA89" s="5" t="str" cm="1">
        <f t="array" aca="1" ref="AA89" ca="1">HYPERLINK("#"&amp;CELL("direccion",Tabla_471071!A85),"82")</f>
        <v>82</v>
      </c>
      <c r="AB89" s="5" t="str" cm="1">
        <f t="array" aca="1" ref="AB89" ca="1">HYPERLINK("#"&amp;CELL("direccion",Tabla_471062!A85),"82")</f>
        <v>82</v>
      </c>
      <c r="AC89" s="5" t="str" cm="1">
        <f t="array" aca="1" ref="AC89" ca="1">HYPERLINK("#"&amp;CELL("direccion",Tabla_471074!A85),"82")</f>
        <v>82</v>
      </c>
      <c r="AD89" t="s">
        <v>213</v>
      </c>
      <c r="AE89" s="3">
        <v>45747</v>
      </c>
    </row>
    <row r="90" spans="1:31" x14ac:dyDescent="0.3">
      <c r="A90">
        <v>2025</v>
      </c>
      <c r="B90" s="3">
        <v>45658</v>
      </c>
      <c r="C90" s="3">
        <v>45747</v>
      </c>
      <c r="D90" t="s">
        <v>84</v>
      </c>
      <c r="E90">
        <v>25</v>
      </c>
      <c r="F90" t="s">
        <v>246</v>
      </c>
      <c r="G90" t="s">
        <v>315</v>
      </c>
      <c r="H90" t="s">
        <v>225</v>
      </c>
      <c r="I90" t="s">
        <v>589</v>
      </c>
      <c r="J90" t="s">
        <v>557</v>
      </c>
      <c r="K90" t="s">
        <v>453</v>
      </c>
      <c r="L90" t="s">
        <v>92</v>
      </c>
      <c r="M90">
        <v>24672</v>
      </c>
      <c r="N90" t="s">
        <v>212</v>
      </c>
      <c r="O90">
        <v>20384.75</v>
      </c>
      <c r="P90" t="s">
        <v>212</v>
      </c>
      <c r="Q90" s="5" t="str" cm="1">
        <f t="array" aca="1" ref="Q90" ca="1">HYPERLINK("#"&amp;CELL("direccion",Tabla_471065!A86),"83")</f>
        <v>83</v>
      </c>
      <c r="R90" s="5" t="str" cm="1">
        <f t="array" aca="1" ref="R90" ca="1">HYPERLINK("#"&amp;CELL("direccion",Tabla_471039!A86),"83")</f>
        <v>83</v>
      </c>
      <c r="S90" s="5" t="str" cm="1">
        <f t="array" aca="1" ref="S90" ca="1">HYPERLINK("#"&amp;CELL("direccion",Tabla_471067!A86),"83")</f>
        <v>83</v>
      </c>
      <c r="T90" s="5" t="str" cm="1">
        <f t="array" aca="1" ref="T90" ca="1">HYPERLINK("#"&amp;CELL("direccion",Tabla_471023!A86),"83")</f>
        <v>83</v>
      </c>
      <c r="U90" s="5" t="str" cm="1">
        <f t="array" aca="1" ref="U90" ca="1">HYPERLINK("#"&amp;CELL("direccion",Tabla_471047!A86),"83")</f>
        <v>83</v>
      </c>
      <c r="V90" s="5" t="str" cm="1">
        <f t="array" aca="1" ref="V90" ca="1">HYPERLINK("#"&amp;CELL("direccion",Tabla_471030!A86),"83")</f>
        <v>83</v>
      </c>
      <c r="W90" s="5" t="str" cm="1">
        <f t="array" aca="1" ref="W90" ca="1">HYPERLINK("#"&amp;CELL("direccion",Tabla_471041!A86),"83")</f>
        <v>83</v>
      </c>
      <c r="X90" s="5" t="str" cm="1">
        <f t="array" aca="1" ref="X90" ca="1">HYPERLINK("#"&amp;CELL("direccion",Tabla_471031!A86),"83")</f>
        <v>83</v>
      </c>
      <c r="Y90" s="5" t="str" cm="1">
        <f t="array" aca="1" ref="Y90" ca="1">HYPERLINK("#"&amp;CELL("direccion",Tabla_471032!A86),"83")</f>
        <v>83</v>
      </c>
      <c r="Z90" s="5" t="str" cm="1">
        <f t="array" aca="1" ref="Z90" ca="1">HYPERLINK("#"&amp;CELL("direccion",Tabla_471059!A86),"83")</f>
        <v>83</v>
      </c>
      <c r="AA90" s="5" t="str" cm="1">
        <f t="array" aca="1" ref="AA90" ca="1">HYPERLINK("#"&amp;CELL("direccion",Tabla_471071!A86),"83")</f>
        <v>83</v>
      </c>
      <c r="AB90" s="5" t="str" cm="1">
        <f t="array" aca="1" ref="AB90" ca="1">HYPERLINK("#"&amp;CELL("direccion",Tabla_471062!A86),"83")</f>
        <v>83</v>
      </c>
      <c r="AC90" s="5" t="str" cm="1">
        <f t="array" aca="1" ref="AC90" ca="1">HYPERLINK("#"&amp;CELL("direccion",Tabla_471074!A86),"83")</f>
        <v>83</v>
      </c>
      <c r="AD90" t="s">
        <v>213</v>
      </c>
      <c r="AE90" s="3">
        <v>45747</v>
      </c>
    </row>
    <row r="91" spans="1:31" x14ac:dyDescent="0.3">
      <c r="A91">
        <v>2025</v>
      </c>
      <c r="B91" s="3">
        <v>45658</v>
      </c>
      <c r="C91" s="3">
        <v>45747</v>
      </c>
      <c r="D91" t="s">
        <v>84</v>
      </c>
      <c r="E91">
        <v>24</v>
      </c>
      <c r="F91" t="s">
        <v>230</v>
      </c>
      <c r="G91" t="s">
        <v>316</v>
      </c>
      <c r="H91" t="s">
        <v>225</v>
      </c>
      <c r="I91" t="s">
        <v>590</v>
      </c>
      <c r="J91" t="s">
        <v>557</v>
      </c>
      <c r="K91" t="s">
        <v>591</v>
      </c>
      <c r="L91" t="s">
        <v>91</v>
      </c>
      <c r="M91">
        <v>22102</v>
      </c>
      <c r="N91" t="s">
        <v>212</v>
      </c>
      <c r="O91">
        <v>18375.28</v>
      </c>
      <c r="P91" t="s">
        <v>212</v>
      </c>
      <c r="Q91" s="5" t="str" cm="1">
        <f t="array" aca="1" ref="Q91" ca="1">HYPERLINK("#"&amp;CELL("direccion",Tabla_471065!A87),"84")</f>
        <v>84</v>
      </c>
      <c r="R91" s="5" t="str" cm="1">
        <f t="array" aca="1" ref="R91" ca="1">HYPERLINK("#"&amp;CELL("direccion",Tabla_471039!A87),"84")</f>
        <v>84</v>
      </c>
      <c r="S91" s="5" t="str" cm="1">
        <f t="array" aca="1" ref="S91" ca="1">HYPERLINK("#"&amp;CELL("direccion",Tabla_471067!A87),"84")</f>
        <v>84</v>
      </c>
      <c r="T91" s="5" t="str" cm="1">
        <f t="array" aca="1" ref="T91" ca="1">HYPERLINK("#"&amp;CELL("direccion",Tabla_471023!A87),"84")</f>
        <v>84</v>
      </c>
      <c r="U91" s="5" t="str" cm="1">
        <f t="array" aca="1" ref="U91" ca="1">HYPERLINK("#"&amp;CELL("direccion",Tabla_471047!A87),"84")</f>
        <v>84</v>
      </c>
      <c r="V91" s="5" t="str" cm="1">
        <f t="array" aca="1" ref="V91" ca="1">HYPERLINK("#"&amp;CELL("direccion",Tabla_471030!A87),"84")</f>
        <v>84</v>
      </c>
      <c r="W91" s="5" t="str" cm="1">
        <f t="array" aca="1" ref="W91" ca="1">HYPERLINK("#"&amp;CELL("direccion",Tabla_471041!A87),"84")</f>
        <v>84</v>
      </c>
      <c r="X91" s="5" t="str" cm="1">
        <f t="array" aca="1" ref="X91" ca="1">HYPERLINK("#"&amp;CELL("direccion",Tabla_471031!A87),"84")</f>
        <v>84</v>
      </c>
      <c r="Y91" s="5" t="str" cm="1">
        <f t="array" aca="1" ref="Y91" ca="1">HYPERLINK("#"&amp;CELL("direccion",Tabla_471032!A87),"84")</f>
        <v>84</v>
      </c>
      <c r="Z91" s="5" t="str" cm="1">
        <f t="array" aca="1" ref="Z91" ca="1">HYPERLINK("#"&amp;CELL("direccion",Tabla_471059!A87),"84")</f>
        <v>84</v>
      </c>
      <c r="AA91" s="5" t="str" cm="1">
        <f t="array" aca="1" ref="AA91" ca="1">HYPERLINK("#"&amp;CELL("direccion",Tabla_471071!A87),"84")</f>
        <v>84</v>
      </c>
      <c r="AB91" s="5" t="str" cm="1">
        <f t="array" aca="1" ref="AB91" ca="1">HYPERLINK("#"&amp;CELL("direccion",Tabla_471062!A87),"84")</f>
        <v>84</v>
      </c>
      <c r="AC91" s="5" t="str" cm="1">
        <f t="array" aca="1" ref="AC91" ca="1">HYPERLINK("#"&amp;CELL("direccion",Tabla_471074!A87),"84")</f>
        <v>84</v>
      </c>
      <c r="AD91" t="s">
        <v>213</v>
      </c>
      <c r="AE91" s="3">
        <v>45747</v>
      </c>
    </row>
    <row r="92" spans="1:31" x14ac:dyDescent="0.3">
      <c r="A92">
        <v>2025</v>
      </c>
      <c r="B92" s="3">
        <v>45658</v>
      </c>
      <c r="C92" s="3">
        <v>45747</v>
      </c>
      <c r="D92" t="s">
        <v>84</v>
      </c>
      <c r="E92">
        <v>25</v>
      </c>
      <c r="F92" t="s">
        <v>246</v>
      </c>
      <c r="G92" t="s">
        <v>317</v>
      </c>
      <c r="H92" t="s">
        <v>225</v>
      </c>
      <c r="I92" t="s">
        <v>592</v>
      </c>
      <c r="J92" t="s">
        <v>593</v>
      </c>
      <c r="K92" t="s">
        <v>568</v>
      </c>
      <c r="L92" t="s">
        <v>92</v>
      </c>
      <c r="M92">
        <v>24672</v>
      </c>
      <c r="N92" t="s">
        <v>212</v>
      </c>
      <c r="O92">
        <v>20384.75</v>
      </c>
      <c r="P92" t="s">
        <v>212</v>
      </c>
      <c r="Q92" s="5" t="str" cm="1">
        <f t="array" aca="1" ref="Q92" ca="1">HYPERLINK("#"&amp;CELL("direccion",Tabla_471065!A88),"85")</f>
        <v>85</v>
      </c>
      <c r="R92" s="5" t="str" cm="1">
        <f t="array" aca="1" ref="R92" ca="1">HYPERLINK("#"&amp;CELL("direccion",Tabla_471039!A88),"85")</f>
        <v>85</v>
      </c>
      <c r="S92" s="5" t="str" cm="1">
        <f t="array" aca="1" ref="S92" ca="1">HYPERLINK("#"&amp;CELL("direccion",Tabla_471067!A88),"85")</f>
        <v>85</v>
      </c>
      <c r="T92" s="5" t="str" cm="1">
        <f t="array" aca="1" ref="T92" ca="1">HYPERLINK("#"&amp;CELL("direccion",Tabla_471023!A88),"85")</f>
        <v>85</v>
      </c>
      <c r="U92" s="5" t="str" cm="1">
        <f t="array" aca="1" ref="U92" ca="1">HYPERLINK("#"&amp;CELL("direccion",Tabla_471047!A88),"85")</f>
        <v>85</v>
      </c>
      <c r="V92" s="5" t="str" cm="1">
        <f t="array" aca="1" ref="V92" ca="1">HYPERLINK("#"&amp;CELL("direccion",Tabla_471030!A88),"85")</f>
        <v>85</v>
      </c>
      <c r="W92" s="5" t="str" cm="1">
        <f t="array" aca="1" ref="W92" ca="1">HYPERLINK("#"&amp;CELL("direccion",Tabla_471041!A88),"85")</f>
        <v>85</v>
      </c>
      <c r="X92" s="5" t="str" cm="1">
        <f t="array" aca="1" ref="X92" ca="1">HYPERLINK("#"&amp;CELL("direccion",Tabla_471031!A88),"85")</f>
        <v>85</v>
      </c>
      <c r="Y92" s="5" t="str" cm="1">
        <f t="array" aca="1" ref="Y92" ca="1">HYPERLINK("#"&amp;CELL("direccion",Tabla_471032!A88),"85")</f>
        <v>85</v>
      </c>
      <c r="Z92" s="5" t="str" cm="1">
        <f t="array" aca="1" ref="Z92" ca="1">HYPERLINK("#"&amp;CELL("direccion",Tabla_471059!A88),"85")</f>
        <v>85</v>
      </c>
      <c r="AA92" s="5" t="str" cm="1">
        <f t="array" aca="1" ref="AA92" ca="1">HYPERLINK("#"&amp;CELL("direccion",Tabla_471071!A88),"85")</f>
        <v>85</v>
      </c>
      <c r="AB92" s="5" t="str" cm="1">
        <f t="array" aca="1" ref="AB92" ca="1">HYPERLINK("#"&amp;CELL("direccion",Tabla_471062!A88),"85")</f>
        <v>85</v>
      </c>
      <c r="AC92" s="5" t="str" cm="1">
        <f t="array" aca="1" ref="AC92" ca="1">HYPERLINK("#"&amp;CELL("direccion",Tabla_471074!A88),"85")</f>
        <v>85</v>
      </c>
      <c r="AD92" t="s">
        <v>213</v>
      </c>
      <c r="AE92" s="3">
        <v>45747</v>
      </c>
    </row>
    <row r="93" spans="1:31" x14ac:dyDescent="0.3">
      <c r="A93">
        <v>2025</v>
      </c>
      <c r="B93" s="3">
        <v>45658</v>
      </c>
      <c r="C93" s="3">
        <v>45747</v>
      </c>
      <c r="D93" t="s">
        <v>84</v>
      </c>
      <c r="E93">
        <v>24</v>
      </c>
      <c r="F93" t="s">
        <v>230</v>
      </c>
      <c r="G93" t="s">
        <v>318</v>
      </c>
      <c r="H93" t="s">
        <v>225</v>
      </c>
      <c r="I93" t="s">
        <v>594</v>
      </c>
      <c r="J93" t="s">
        <v>453</v>
      </c>
      <c r="K93" t="s">
        <v>595</v>
      </c>
      <c r="L93" t="s">
        <v>91</v>
      </c>
      <c r="M93">
        <v>22102</v>
      </c>
      <c r="N93" t="s">
        <v>212</v>
      </c>
      <c r="O93">
        <v>18375.28</v>
      </c>
      <c r="P93" t="s">
        <v>212</v>
      </c>
      <c r="Q93" s="5" t="str" cm="1">
        <f t="array" aca="1" ref="Q93" ca="1">HYPERLINK("#"&amp;CELL("direccion",Tabla_471065!A89),"86")</f>
        <v>86</v>
      </c>
      <c r="R93" s="5" t="str" cm="1">
        <f t="array" aca="1" ref="R93" ca="1">HYPERLINK("#"&amp;CELL("direccion",Tabla_471039!A89),"86")</f>
        <v>86</v>
      </c>
      <c r="S93" s="5" t="str" cm="1">
        <f t="array" aca="1" ref="S93" ca="1">HYPERLINK("#"&amp;CELL("direccion",Tabla_471067!A89),"86")</f>
        <v>86</v>
      </c>
      <c r="T93" s="5" t="str" cm="1">
        <f t="array" aca="1" ref="T93" ca="1">HYPERLINK("#"&amp;CELL("direccion",Tabla_471023!A89),"86")</f>
        <v>86</v>
      </c>
      <c r="U93" s="5" t="str" cm="1">
        <f t="array" aca="1" ref="U93" ca="1">HYPERLINK("#"&amp;CELL("direccion",Tabla_471047!A89),"86")</f>
        <v>86</v>
      </c>
      <c r="V93" s="5" t="str" cm="1">
        <f t="array" aca="1" ref="V93" ca="1">HYPERLINK("#"&amp;CELL("direccion",Tabla_471030!A89),"86")</f>
        <v>86</v>
      </c>
      <c r="W93" s="5" t="str" cm="1">
        <f t="array" aca="1" ref="W93" ca="1">HYPERLINK("#"&amp;CELL("direccion",Tabla_471041!A89),"86")</f>
        <v>86</v>
      </c>
      <c r="X93" s="5" t="str" cm="1">
        <f t="array" aca="1" ref="X93" ca="1">HYPERLINK("#"&amp;CELL("direccion",Tabla_471031!A89),"86")</f>
        <v>86</v>
      </c>
      <c r="Y93" s="5" t="str" cm="1">
        <f t="array" aca="1" ref="Y93" ca="1">HYPERLINK("#"&amp;CELL("direccion",Tabla_471032!A89),"86")</f>
        <v>86</v>
      </c>
      <c r="Z93" s="5" t="str" cm="1">
        <f t="array" aca="1" ref="Z93" ca="1">HYPERLINK("#"&amp;CELL("direccion",Tabla_471059!A89),"86")</f>
        <v>86</v>
      </c>
      <c r="AA93" s="5" t="str" cm="1">
        <f t="array" aca="1" ref="AA93" ca="1">HYPERLINK("#"&amp;CELL("direccion",Tabla_471071!A89),"86")</f>
        <v>86</v>
      </c>
      <c r="AB93" s="5" t="str" cm="1">
        <f t="array" aca="1" ref="AB93" ca="1">HYPERLINK("#"&amp;CELL("direccion",Tabla_471062!A89),"86")</f>
        <v>86</v>
      </c>
      <c r="AC93" s="5" t="str" cm="1">
        <f t="array" aca="1" ref="AC93" ca="1">HYPERLINK("#"&amp;CELL("direccion",Tabla_471074!A89),"86")</f>
        <v>86</v>
      </c>
      <c r="AD93" t="s">
        <v>213</v>
      </c>
      <c r="AE93" s="3">
        <v>45747</v>
      </c>
    </row>
    <row r="94" spans="1:31" x14ac:dyDescent="0.3">
      <c r="A94">
        <v>2025</v>
      </c>
      <c r="B94" s="3">
        <v>45658</v>
      </c>
      <c r="C94" s="3">
        <v>45747</v>
      </c>
      <c r="D94" t="s">
        <v>84</v>
      </c>
      <c r="E94">
        <v>25</v>
      </c>
      <c r="F94" t="s">
        <v>246</v>
      </c>
      <c r="G94" t="s">
        <v>319</v>
      </c>
      <c r="H94" t="s">
        <v>225</v>
      </c>
      <c r="I94" t="s">
        <v>596</v>
      </c>
      <c r="J94" t="s">
        <v>521</v>
      </c>
      <c r="K94" t="s">
        <v>597</v>
      </c>
      <c r="L94" t="s">
        <v>91</v>
      </c>
      <c r="M94">
        <v>24672</v>
      </c>
      <c r="N94" t="s">
        <v>212</v>
      </c>
      <c r="O94">
        <v>20384.75</v>
      </c>
      <c r="P94" t="s">
        <v>212</v>
      </c>
      <c r="Q94" s="5" t="str" cm="1">
        <f t="array" aca="1" ref="Q94" ca="1">HYPERLINK("#"&amp;CELL("direccion",Tabla_471065!A90),"87")</f>
        <v>87</v>
      </c>
      <c r="R94" s="5" t="str" cm="1">
        <f t="array" aca="1" ref="R94" ca="1">HYPERLINK("#"&amp;CELL("direccion",Tabla_471039!A90),"87")</f>
        <v>87</v>
      </c>
      <c r="S94" s="5" t="str" cm="1">
        <f t="array" aca="1" ref="S94" ca="1">HYPERLINK("#"&amp;CELL("direccion",Tabla_471067!A90),"87")</f>
        <v>87</v>
      </c>
      <c r="T94" s="5" t="str" cm="1">
        <f t="array" aca="1" ref="T94" ca="1">HYPERLINK("#"&amp;CELL("direccion",Tabla_471023!A90),"87")</f>
        <v>87</v>
      </c>
      <c r="U94" s="5" t="str" cm="1">
        <f t="array" aca="1" ref="U94" ca="1">HYPERLINK("#"&amp;CELL("direccion",Tabla_471047!A90),"87")</f>
        <v>87</v>
      </c>
      <c r="V94" s="5" t="str" cm="1">
        <f t="array" aca="1" ref="V94" ca="1">HYPERLINK("#"&amp;CELL("direccion",Tabla_471030!A90),"87")</f>
        <v>87</v>
      </c>
      <c r="W94" s="5" t="str" cm="1">
        <f t="array" aca="1" ref="W94" ca="1">HYPERLINK("#"&amp;CELL("direccion",Tabla_471041!A90),"87")</f>
        <v>87</v>
      </c>
      <c r="X94" s="5" t="str" cm="1">
        <f t="array" aca="1" ref="X94" ca="1">HYPERLINK("#"&amp;CELL("direccion",Tabla_471031!A90),"87")</f>
        <v>87</v>
      </c>
      <c r="Y94" s="5" t="str" cm="1">
        <f t="array" aca="1" ref="Y94" ca="1">HYPERLINK("#"&amp;CELL("direccion",Tabla_471032!A90),"87")</f>
        <v>87</v>
      </c>
      <c r="Z94" s="5" t="str" cm="1">
        <f t="array" aca="1" ref="Z94" ca="1">HYPERLINK("#"&amp;CELL("direccion",Tabla_471059!A90),"87")</f>
        <v>87</v>
      </c>
      <c r="AA94" s="5" t="str" cm="1">
        <f t="array" aca="1" ref="AA94" ca="1">HYPERLINK("#"&amp;CELL("direccion",Tabla_471071!A90),"87")</f>
        <v>87</v>
      </c>
      <c r="AB94" s="5" t="str" cm="1">
        <f t="array" aca="1" ref="AB94" ca="1">HYPERLINK("#"&amp;CELL("direccion",Tabla_471062!A90),"87")</f>
        <v>87</v>
      </c>
      <c r="AC94" s="5" t="str" cm="1">
        <f t="array" aca="1" ref="AC94" ca="1">HYPERLINK("#"&amp;CELL("direccion",Tabla_471074!A90),"87")</f>
        <v>87</v>
      </c>
      <c r="AD94" t="s">
        <v>213</v>
      </c>
      <c r="AE94" s="3">
        <v>45747</v>
      </c>
    </row>
    <row r="95" spans="1:31" x14ac:dyDescent="0.3">
      <c r="A95">
        <v>2025</v>
      </c>
      <c r="B95" s="3">
        <v>45658</v>
      </c>
      <c r="C95" s="3">
        <v>45747</v>
      </c>
      <c r="D95" t="s">
        <v>84</v>
      </c>
      <c r="E95">
        <v>24</v>
      </c>
      <c r="F95" t="s">
        <v>230</v>
      </c>
      <c r="G95" t="s">
        <v>320</v>
      </c>
      <c r="H95" t="s">
        <v>225</v>
      </c>
      <c r="I95" t="s">
        <v>598</v>
      </c>
      <c r="J95" t="s">
        <v>599</v>
      </c>
      <c r="K95" t="s">
        <v>600</v>
      </c>
      <c r="L95" t="s">
        <v>91</v>
      </c>
      <c r="M95">
        <v>22102</v>
      </c>
      <c r="N95" t="s">
        <v>212</v>
      </c>
      <c r="O95">
        <v>18375.28</v>
      </c>
      <c r="P95" t="s">
        <v>212</v>
      </c>
      <c r="Q95" s="5" t="str" cm="1">
        <f t="array" aca="1" ref="Q95" ca="1">HYPERLINK("#"&amp;CELL("direccion",Tabla_471065!A91),"88")</f>
        <v>88</v>
      </c>
      <c r="R95" s="5" t="str" cm="1">
        <f t="array" aca="1" ref="R95" ca="1">HYPERLINK("#"&amp;CELL("direccion",Tabla_471039!A91),"88")</f>
        <v>88</v>
      </c>
      <c r="S95" s="5" t="str" cm="1">
        <f t="array" aca="1" ref="S95" ca="1">HYPERLINK("#"&amp;CELL("direccion",Tabla_471067!A91),"88")</f>
        <v>88</v>
      </c>
      <c r="T95" s="5" t="str" cm="1">
        <f t="array" aca="1" ref="T95" ca="1">HYPERLINK("#"&amp;CELL("direccion",Tabla_471023!A91),"88")</f>
        <v>88</v>
      </c>
      <c r="U95" s="5" t="str" cm="1">
        <f t="array" aca="1" ref="U95" ca="1">HYPERLINK("#"&amp;CELL("direccion",Tabla_471047!A91),"88")</f>
        <v>88</v>
      </c>
      <c r="V95" s="5" t="str" cm="1">
        <f t="array" aca="1" ref="V95" ca="1">HYPERLINK("#"&amp;CELL("direccion",Tabla_471030!A91),"88")</f>
        <v>88</v>
      </c>
      <c r="W95" s="5" t="str" cm="1">
        <f t="array" aca="1" ref="W95" ca="1">HYPERLINK("#"&amp;CELL("direccion",Tabla_471041!A91),"88")</f>
        <v>88</v>
      </c>
      <c r="X95" s="5" t="str" cm="1">
        <f t="array" aca="1" ref="X95" ca="1">HYPERLINK("#"&amp;CELL("direccion",Tabla_471031!A91),"88")</f>
        <v>88</v>
      </c>
      <c r="Y95" s="5" t="str" cm="1">
        <f t="array" aca="1" ref="Y95" ca="1">HYPERLINK("#"&amp;CELL("direccion",Tabla_471032!A91),"88")</f>
        <v>88</v>
      </c>
      <c r="Z95" s="5" t="str" cm="1">
        <f t="array" aca="1" ref="Z95" ca="1">HYPERLINK("#"&amp;CELL("direccion",Tabla_471059!A91),"88")</f>
        <v>88</v>
      </c>
      <c r="AA95" s="5" t="str" cm="1">
        <f t="array" aca="1" ref="AA95" ca="1">HYPERLINK("#"&amp;CELL("direccion",Tabla_471071!A91),"88")</f>
        <v>88</v>
      </c>
      <c r="AB95" s="5" t="str" cm="1">
        <f t="array" aca="1" ref="AB95" ca="1">HYPERLINK("#"&amp;CELL("direccion",Tabla_471062!A91),"88")</f>
        <v>88</v>
      </c>
      <c r="AC95" s="5" t="str" cm="1">
        <f t="array" aca="1" ref="AC95" ca="1">HYPERLINK("#"&amp;CELL("direccion",Tabla_471074!A91),"88")</f>
        <v>88</v>
      </c>
      <c r="AD95" t="s">
        <v>213</v>
      </c>
      <c r="AE95" s="3">
        <v>45747</v>
      </c>
    </row>
    <row r="96" spans="1:31" x14ac:dyDescent="0.3">
      <c r="A96">
        <v>2025</v>
      </c>
      <c r="B96" s="3">
        <v>45658</v>
      </c>
      <c r="C96" s="3">
        <v>45747</v>
      </c>
      <c r="D96" t="s">
        <v>84</v>
      </c>
      <c r="E96">
        <v>25</v>
      </c>
      <c r="F96" t="s">
        <v>246</v>
      </c>
      <c r="G96" t="s">
        <v>321</v>
      </c>
      <c r="H96" t="s">
        <v>225</v>
      </c>
      <c r="I96" t="s">
        <v>491</v>
      </c>
      <c r="J96" t="s">
        <v>491</v>
      </c>
      <c r="K96" t="s">
        <v>491</v>
      </c>
      <c r="M96">
        <v>0</v>
      </c>
      <c r="N96" t="s">
        <v>212</v>
      </c>
      <c r="O96">
        <v>0</v>
      </c>
      <c r="P96" t="s">
        <v>212</v>
      </c>
      <c r="Q96" s="5" t="str" cm="1">
        <f t="array" aca="1" ref="Q96" ca="1">HYPERLINK("#"&amp;CELL("direccion",Tabla_471065!A92),"89")</f>
        <v>89</v>
      </c>
      <c r="R96" s="5" t="str" cm="1">
        <f t="array" aca="1" ref="R96" ca="1">HYPERLINK("#"&amp;CELL("direccion",Tabla_471039!A92),"89")</f>
        <v>89</v>
      </c>
      <c r="S96" s="5" t="str" cm="1">
        <f t="array" aca="1" ref="S96" ca="1">HYPERLINK("#"&amp;CELL("direccion",Tabla_471067!A92),"89")</f>
        <v>89</v>
      </c>
      <c r="T96" s="5" t="str" cm="1">
        <f t="array" aca="1" ref="T96" ca="1">HYPERLINK("#"&amp;CELL("direccion",Tabla_471023!A92),"89")</f>
        <v>89</v>
      </c>
      <c r="U96" s="5" t="str" cm="1">
        <f t="array" aca="1" ref="U96" ca="1">HYPERLINK("#"&amp;CELL("direccion",Tabla_471047!A92),"89")</f>
        <v>89</v>
      </c>
      <c r="V96" s="5" t="str" cm="1">
        <f t="array" aca="1" ref="V96" ca="1">HYPERLINK("#"&amp;CELL("direccion",Tabla_471030!A92),"89")</f>
        <v>89</v>
      </c>
      <c r="W96" s="5" t="str" cm="1">
        <f t="array" aca="1" ref="W96" ca="1">HYPERLINK("#"&amp;CELL("direccion",Tabla_471041!A92),"89")</f>
        <v>89</v>
      </c>
      <c r="X96" s="5" t="str" cm="1">
        <f t="array" aca="1" ref="X96" ca="1">HYPERLINK("#"&amp;CELL("direccion",Tabla_471031!A92),"89")</f>
        <v>89</v>
      </c>
      <c r="Y96" s="5" t="str" cm="1">
        <f t="array" aca="1" ref="Y96" ca="1">HYPERLINK("#"&amp;CELL("direccion",Tabla_471032!A92),"89")</f>
        <v>89</v>
      </c>
      <c r="Z96" s="5" t="str" cm="1">
        <f t="array" aca="1" ref="Z96" ca="1">HYPERLINK("#"&amp;CELL("direccion",Tabla_471059!A92),"89")</f>
        <v>89</v>
      </c>
      <c r="AA96" s="5" t="str" cm="1">
        <f t="array" aca="1" ref="AA96" ca="1">HYPERLINK("#"&amp;CELL("direccion",Tabla_471071!A92),"89")</f>
        <v>89</v>
      </c>
      <c r="AB96" s="5" t="str" cm="1">
        <f t="array" aca="1" ref="AB96" ca="1">HYPERLINK("#"&amp;CELL("direccion",Tabla_471062!A92),"89")</f>
        <v>89</v>
      </c>
      <c r="AC96" s="5" t="str" cm="1">
        <f t="array" aca="1" ref="AC96" ca="1">HYPERLINK("#"&amp;CELL("direccion",Tabla_471074!A92),"89")</f>
        <v>89</v>
      </c>
      <c r="AD96" t="s">
        <v>213</v>
      </c>
      <c r="AE96" s="3">
        <v>45747</v>
      </c>
    </row>
    <row r="97" spans="1:31" x14ac:dyDescent="0.3">
      <c r="A97">
        <v>2025</v>
      </c>
      <c r="B97" s="3">
        <v>45658</v>
      </c>
      <c r="C97" s="3">
        <v>45747</v>
      </c>
      <c r="D97" t="s">
        <v>84</v>
      </c>
      <c r="E97">
        <v>25</v>
      </c>
      <c r="F97" t="s">
        <v>246</v>
      </c>
      <c r="G97" t="s">
        <v>322</v>
      </c>
      <c r="H97" t="s">
        <v>225</v>
      </c>
      <c r="I97" t="s">
        <v>601</v>
      </c>
      <c r="J97" t="s">
        <v>602</v>
      </c>
      <c r="K97" t="s">
        <v>435</v>
      </c>
      <c r="L97" t="s">
        <v>92</v>
      </c>
      <c r="M97">
        <v>24672</v>
      </c>
      <c r="N97" t="s">
        <v>212</v>
      </c>
      <c r="O97">
        <v>20384.75</v>
      </c>
      <c r="P97" t="s">
        <v>212</v>
      </c>
      <c r="Q97" s="5" t="str" cm="1">
        <f t="array" aca="1" ref="Q97" ca="1">HYPERLINK("#"&amp;CELL("direccion",Tabla_471065!A93),"90")</f>
        <v>90</v>
      </c>
      <c r="R97" s="5" t="str" cm="1">
        <f t="array" aca="1" ref="R97" ca="1">HYPERLINK("#"&amp;CELL("direccion",Tabla_471039!A93),"90")</f>
        <v>90</v>
      </c>
      <c r="S97" s="5" t="str" cm="1">
        <f t="array" aca="1" ref="S97" ca="1">HYPERLINK("#"&amp;CELL("direccion",Tabla_471067!A93),"90")</f>
        <v>90</v>
      </c>
      <c r="T97" s="5" t="str" cm="1">
        <f t="array" aca="1" ref="T97" ca="1">HYPERLINK("#"&amp;CELL("direccion",Tabla_471023!A93),"90")</f>
        <v>90</v>
      </c>
      <c r="U97" s="5" t="str" cm="1">
        <f t="array" aca="1" ref="U97" ca="1">HYPERLINK("#"&amp;CELL("direccion",Tabla_471047!A93),"90")</f>
        <v>90</v>
      </c>
      <c r="V97" s="5" t="str" cm="1">
        <f t="array" aca="1" ref="V97" ca="1">HYPERLINK("#"&amp;CELL("direccion",Tabla_471030!A93),"90")</f>
        <v>90</v>
      </c>
      <c r="W97" s="5" t="str" cm="1">
        <f t="array" aca="1" ref="W97" ca="1">HYPERLINK("#"&amp;CELL("direccion",Tabla_471041!A93),"90")</f>
        <v>90</v>
      </c>
      <c r="X97" s="5" t="str" cm="1">
        <f t="array" aca="1" ref="X97" ca="1">HYPERLINK("#"&amp;CELL("direccion",Tabla_471031!A93),"90")</f>
        <v>90</v>
      </c>
      <c r="Y97" s="5" t="str" cm="1">
        <f t="array" aca="1" ref="Y97" ca="1">HYPERLINK("#"&amp;CELL("direccion",Tabla_471032!A93),"90")</f>
        <v>90</v>
      </c>
      <c r="Z97" s="5" t="str" cm="1">
        <f t="array" aca="1" ref="Z97" ca="1">HYPERLINK("#"&amp;CELL("direccion",Tabla_471059!A93),"90")</f>
        <v>90</v>
      </c>
      <c r="AA97" s="5" t="str" cm="1">
        <f t="array" aca="1" ref="AA97" ca="1">HYPERLINK("#"&amp;CELL("direccion",Tabla_471071!A93),"90")</f>
        <v>90</v>
      </c>
      <c r="AB97" s="5" t="str" cm="1">
        <f t="array" aca="1" ref="AB97" ca="1">HYPERLINK("#"&amp;CELL("direccion",Tabla_471062!A93),"90")</f>
        <v>90</v>
      </c>
      <c r="AC97" s="5" t="str" cm="1">
        <f t="array" aca="1" ref="AC97" ca="1">HYPERLINK("#"&amp;CELL("direccion",Tabla_471074!A93),"90")</f>
        <v>90</v>
      </c>
      <c r="AD97" t="s">
        <v>213</v>
      </c>
      <c r="AE97" s="3">
        <v>45747</v>
      </c>
    </row>
    <row r="98" spans="1:31" x14ac:dyDescent="0.3">
      <c r="A98">
        <v>2025</v>
      </c>
      <c r="B98" s="3">
        <v>45658</v>
      </c>
      <c r="C98" s="3">
        <v>45747</v>
      </c>
      <c r="D98" t="s">
        <v>84</v>
      </c>
      <c r="E98">
        <v>29</v>
      </c>
      <c r="F98" t="s">
        <v>226</v>
      </c>
      <c r="G98" t="s">
        <v>323</v>
      </c>
      <c r="H98" t="s">
        <v>225</v>
      </c>
      <c r="I98" t="s">
        <v>603</v>
      </c>
      <c r="J98" t="s">
        <v>604</v>
      </c>
      <c r="K98" t="s">
        <v>571</v>
      </c>
      <c r="L98" t="s">
        <v>91</v>
      </c>
      <c r="M98">
        <v>35248</v>
      </c>
      <c r="N98" t="s">
        <v>212</v>
      </c>
      <c r="O98">
        <v>28526.67</v>
      </c>
      <c r="P98" t="s">
        <v>212</v>
      </c>
      <c r="Q98" s="5" t="str" cm="1">
        <f t="array" aca="1" ref="Q98" ca="1">HYPERLINK("#"&amp;CELL("direccion",Tabla_471065!A94),"91")</f>
        <v>91</v>
      </c>
      <c r="R98" s="5" t="str" cm="1">
        <f t="array" aca="1" ref="R98" ca="1">HYPERLINK("#"&amp;CELL("direccion",Tabla_471039!A94),"91")</f>
        <v>91</v>
      </c>
      <c r="S98" s="5" t="str" cm="1">
        <f t="array" aca="1" ref="S98" ca="1">HYPERLINK("#"&amp;CELL("direccion",Tabla_471067!A94),"91")</f>
        <v>91</v>
      </c>
      <c r="T98" s="5" t="str" cm="1">
        <f t="array" aca="1" ref="T98" ca="1">HYPERLINK("#"&amp;CELL("direccion",Tabla_471023!A94),"91")</f>
        <v>91</v>
      </c>
      <c r="U98" s="5" t="str" cm="1">
        <f t="array" aca="1" ref="U98" ca="1">HYPERLINK("#"&amp;CELL("direccion",Tabla_471047!A94),"91")</f>
        <v>91</v>
      </c>
      <c r="V98" s="5" t="str" cm="1">
        <f t="array" aca="1" ref="V98" ca="1">HYPERLINK("#"&amp;CELL("direccion",Tabla_471030!A94),"91")</f>
        <v>91</v>
      </c>
      <c r="W98" s="5" t="str" cm="1">
        <f t="array" aca="1" ref="W98" ca="1">HYPERLINK("#"&amp;CELL("direccion",Tabla_471041!A94),"91")</f>
        <v>91</v>
      </c>
      <c r="X98" s="5" t="str" cm="1">
        <f t="array" aca="1" ref="X98" ca="1">HYPERLINK("#"&amp;CELL("direccion",Tabla_471031!A94),"91")</f>
        <v>91</v>
      </c>
      <c r="Y98" s="5" t="str" cm="1">
        <f t="array" aca="1" ref="Y98" ca="1">HYPERLINK("#"&amp;CELL("direccion",Tabla_471032!A94),"91")</f>
        <v>91</v>
      </c>
      <c r="Z98" s="5" t="str" cm="1">
        <f t="array" aca="1" ref="Z98" ca="1">HYPERLINK("#"&amp;CELL("direccion",Tabla_471059!A94),"91")</f>
        <v>91</v>
      </c>
      <c r="AA98" s="5" t="str" cm="1">
        <f t="array" aca="1" ref="AA98" ca="1">HYPERLINK("#"&amp;CELL("direccion",Tabla_471071!A94),"91")</f>
        <v>91</v>
      </c>
      <c r="AB98" s="5" t="str" cm="1">
        <f t="array" aca="1" ref="AB98" ca="1">HYPERLINK("#"&amp;CELL("direccion",Tabla_471062!A94),"91")</f>
        <v>91</v>
      </c>
      <c r="AC98" s="5" t="str" cm="1">
        <f t="array" aca="1" ref="AC98" ca="1">HYPERLINK("#"&amp;CELL("direccion",Tabla_471074!A94),"91")</f>
        <v>91</v>
      </c>
      <c r="AD98" t="s">
        <v>213</v>
      </c>
      <c r="AE98" s="3">
        <v>45747</v>
      </c>
    </row>
    <row r="99" spans="1:31" x14ac:dyDescent="0.3">
      <c r="A99">
        <v>2025</v>
      </c>
      <c r="B99" s="3">
        <v>45658</v>
      </c>
      <c r="C99" s="3">
        <v>45747</v>
      </c>
      <c r="D99" t="s">
        <v>84</v>
      </c>
      <c r="E99">
        <v>25</v>
      </c>
      <c r="F99" t="s">
        <v>246</v>
      </c>
      <c r="G99" t="s">
        <v>324</v>
      </c>
      <c r="H99" t="s">
        <v>225</v>
      </c>
      <c r="I99" t="s">
        <v>605</v>
      </c>
      <c r="J99" t="s">
        <v>483</v>
      </c>
      <c r="K99" t="s">
        <v>606</v>
      </c>
      <c r="L99" t="s">
        <v>91</v>
      </c>
      <c r="M99">
        <v>24672</v>
      </c>
      <c r="N99" t="s">
        <v>212</v>
      </c>
      <c r="O99">
        <v>20384.75</v>
      </c>
      <c r="P99" t="s">
        <v>212</v>
      </c>
      <c r="Q99" s="5" t="str" cm="1">
        <f t="array" aca="1" ref="Q99" ca="1">HYPERLINK("#"&amp;CELL("direccion",Tabla_471065!A95),"92")</f>
        <v>92</v>
      </c>
      <c r="R99" s="5" t="str" cm="1">
        <f t="array" aca="1" ref="R99" ca="1">HYPERLINK("#"&amp;CELL("direccion",Tabla_471039!A95),"92")</f>
        <v>92</v>
      </c>
      <c r="S99" s="5" t="str" cm="1">
        <f t="array" aca="1" ref="S99" ca="1">HYPERLINK("#"&amp;CELL("direccion",Tabla_471067!A95),"92")</f>
        <v>92</v>
      </c>
      <c r="T99" s="5" t="str" cm="1">
        <f t="array" aca="1" ref="T99" ca="1">HYPERLINK("#"&amp;CELL("direccion",Tabla_471023!A95),"92")</f>
        <v>92</v>
      </c>
      <c r="U99" s="5" t="str" cm="1">
        <f t="array" aca="1" ref="U99" ca="1">HYPERLINK("#"&amp;CELL("direccion",Tabla_471047!A95),"92")</f>
        <v>92</v>
      </c>
      <c r="V99" s="5" t="str" cm="1">
        <f t="array" aca="1" ref="V99" ca="1">HYPERLINK("#"&amp;CELL("direccion",Tabla_471030!A95),"92")</f>
        <v>92</v>
      </c>
      <c r="W99" s="5" t="str" cm="1">
        <f t="array" aca="1" ref="W99" ca="1">HYPERLINK("#"&amp;CELL("direccion",Tabla_471041!A95),"92")</f>
        <v>92</v>
      </c>
      <c r="X99" s="5" t="str" cm="1">
        <f t="array" aca="1" ref="X99" ca="1">HYPERLINK("#"&amp;CELL("direccion",Tabla_471031!A95),"92")</f>
        <v>92</v>
      </c>
      <c r="Y99" s="5" t="str" cm="1">
        <f t="array" aca="1" ref="Y99" ca="1">HYPERLINK("#"&amp;CELL("direccion",Tabla_471032!A95),"92")</f>
        <v>92</v>
      </c>
      <c r="Z99" s="5" t="str" cm="1">
        <f t="array" aca="1" ref="Z99" ca="1">HYPERLINK("#"&amp;CELL("direccion",Tabla_471059!A95),"92")</f>
        <v>92</v>
      </c>
      <c r="AA99" s="5" t="str" cm="1">
        <f t="array" aca="1" ref="AA99" ca="1">HYPERLINK("#"&amp;CELL("direccion",Tabla_471071!A95),"92")</f>
        <v>92</v>
      </c>
      <c r="AB99" s="5" t="str" cm="1">
        <f t="array" aca="1" ref="AB99" ca="1">HYPERLINK("#"&amp;CELL("direccion",Tabla_471062!A95),"92")</f>
        <v>92</v>
      </c>
      <c r="AC99" s="5" t="str" cm="1">
        <f t="array" aca="1" ref="AC99" ca="1">HYPERLINK("#"&amp;CELL("direccion",Tabla_471074!A95),"92")</f>
        <v>92</v>
      </c>
      <c r="AD99" t="s">
        <v>213</v>
      </c>
      <c r="AE99" s="3">
        <v>45747</v>
      </c>
    </row>
    <row r="100" spans="1:31" x14ac:dyDescent="0.3">
      <c r="A100">
        <v>2025</v>
      </c>
      <c r="B100" s="3">
        <v>45658</v>
      </c>
      <c r="C100" s="3">
        <v>45747</v>
      </c>
      <c r="D100" t="s">
        <v>84</v>
      </c>
      <c r="E100">
        <v>25</v>
      </c>
      <c r="F100" t="s">
        <v>246</v>
      </c>
      <c r="G100" t="s">
        <v>325</v>
      </c>
      <c r="H100" t="s">
        <v>225</v>
      </c>
      <c r="I100" t="s">
        <v>491</v>
      </c>
      <c r="J100" t="s">
        <v>491</v>
      </c>
      <c r="K100" t="s">
        <v>491</v>
      </c>
      <c r="M100">
        <v>0</v>
      </c>
      <c r="N100" t="s">
        <v>212</v>
      </c>
      <c r="O100">
        <v>0</v>
      </c>
      <c r="P100" t="s">
        <v>212</v>
      </c>
      <c r="Q100" s="5" t="str" cm="1">
        <f t="array" aca="1" ref="Q100" ca="1">HYPERLINK("#"&amp;CELL("direccion",Tabla_471065!A96),"93")</f>
        <v>93</v>
      </c>
      <c r="R100" s="5" t="str" cm="1">
        <f t="array" aca="1" ref="R100" ca="1">HYPERLINK("#"&amp;CELL("direccion",Tabla_471039!A96),"93")</f>
        <v>93</v>
      </c>
      <c r="S100" s="5" t="str" cm="1">
        <f t="array" aca="1" ref="S100" ca="1">HYPERLINK("#"&amp;CELL("direccion",Tabla_471067!A96),"93")</f>
        <v>93</v>
      </c>
      <c r="T100" s="5" t="str" cm="1">
        <f t="array" aca="1" ref="T100" ca="1">HYPERLINK("#"&amp;CELL("direccion",Tabla_471023!A96),"93")</f>
        <v>93</v>
      </c>
      <c r="U100" s="5" t="str" cm="1">
        <f t="array" aca="1" ref="U100" ca="1">HYPERLINK("#"&amp;CELL("direccion",Tabla_471047!A96),"93")</f>
        <v>93</v>
      </c>
      <c r="V100" s="5" t="str" cm="1">
        <f t="array" aca="1" ref="V100" ca="1">HYPERLINK("#"&amp;CELL("direccion",Tabla_471030!A96),"93")</f>
        <v>93</v>
      </c>
      <c r="W100" s="5" t="str" cm="1">
        <f t="array" aca="1" ref="W100" ca="1">HYPERLINK("#"&amp;CELL("direccion",Tabla_471041!A96),"93")</f>
        <v>93</v>
      </c>
      <c r="X100" s="5" t="str" cm="1">
        <f t="array" aca="1" ref="X100" ca="1">HYPERLINK("#"&amp;CELL("direccion",Tabla_471031!A96),"93")</f>
        <v>93</v>
      </c>
      <c r="Y100" s="5" t="str" cm="1">
        <f t="array" aca="1" ref="Y100" ca="1">HYPERLINK("#"&amp;CELL("direccion",Tabla_471032!A96),"93")</f>
        <v>93</v>
      </c>
      <c r="Z100" s="5" t="str" cm="1">
        <f t="array" aca="1" ref="Z100" ca="1">HYPERLINK("#"&amp;CELL("direccion",Tabla_471059!A96),"93")</f>
        <v>93</v>
      </c>
      <c r="AA100" s="5" t="str" cm="1">
        <f t="array" aca="1" ref="AA100" ca="1">HYPERLINK("#"&amp;CELL("direccion",Tabla_471071!A96),"93")</f>
        <v>93</v>
      </c>
      <c r="AB100" s="5" t="str" cm="1">
        <f t="array" aca="1" ref="AB100" ca="1">HYPERLINK("#"&amp;CELL("direccion",Tabla_471062!A96),"93")</f>
        <v>93</v>
      </c>
      <c r="AC100" s="5" t="str" cm="1">
        <f t="array" aca="1" ref="AC100" ca="1">HYPERLINK("#"&amp;CELL("direccion",Tabla_471074!A96),"93")</f>
        <v>93</v>
      </c>
      <c r="AD100" t="s">
        <v>213</v>
      </c>
      <c r="AE100" s="3">
        <v>45747</v>
      </c>
    </row>
    <row r="101" spans="1:31" x14ac:dyDescent="0.3">
      <c r="A101">
        <v>2025</v>
      </c>
      <c r="B101" s="3">
        <v>45658</v>
      </c>
      <c r="C101" s="3">
        <v>45747</v>
      </c>
      <c r="D101" t="s">
        <v>84</v>
      </c>
      <c r="E101">
        <v>42</v>
      </c>
      <c r="F101" t="s">
        <v>243</v>
      </c>
      <c r="G101" t="s">
        <v>326</v>
      </c>
      <c r="H101" t="s">
        <v>225</v>
      </c>
      <c r="I101" t="s">
        <v>607</v>
      </c>
      <c r="J101" t="s">
        <v>557</v>
      </c>
      <c r="K101" t="s">
        <v>500</v>
      </c>
      <c r="L101" t="s">
        <v>92</v>
      </c>
      <c r="M101">
        <v>67189</v>
      </c>
      <c r="N101" t="s">
        <v>212</v>
      </c>
      <c r="O101">
        <v>51243.040000000001</v>
      </c>
      <c r="P101" t="s">
        <v>212</v>
      </c>
      <c r="Q101" s="5" t="str" cm="1">
        <f t="array" aca="1" ref="Q101" ca="1">HYPERLINK("#"&amp;CELL("direccion",Tabla_471065!A97),"94")</f>
        <v>94</v>
      </c>
      <c r="R101" s="5" t="str" cm="1">
        <f t="array" aca="1" ref="R101" ca="1">HYPERLINK("#"&amp;CELL("direccion",Tabla_471039!A97),"94")</f>
        <v>94</v>
      </c>
      <c r="S101" s="5" t="str" cm="1">
        <f t="array" aca="1" ref="S101" ca="1">HYPERLINK("#"&amp;CELL("direccion",Tabla_471067!A97),"94")</f>
        <v>94</v>
      </c>
      <c r="T101" s="5" t="str" cm="1">
        <f t="array" aca="1" ref="T101" ca="1">HYPERLINK("#"&amp;CELL("direccion",Tabla_471023!A97),"94")</f>
        <v>94</v>
      </c>
      <c r="U101" s="5" t="str" cm="1">
        <f t="array" aca="1" ref="U101" ca="1">HYPERLINK("#"&amp;CELL("direccion",Tabla_471047!A97),"94")</f>
        <v>94</v>
      </c>
      <c r="V101" s="5" t="str" cm="1">
        <f t="array" aca="1" ref="V101" ca="1">HYPERLINK("#"&amp;CELL("direccion",Tabla_471030!A97),"94")</f>
        <v>94</v>
      </c>
      <c r="W101" s="5" t="str" cm="1">
        <f t="array" aca="1" ref="W101" ca="1">HYPERLINK("#"&amp;CELL("direccion",Tabla_471041!A97),"94")</f>
        <v>94</v>
      </c>
      <c r="X101" s="5" t="str" cm="1">
        <f t="array" aca="1" ref="X101" ca="1">HYPERLINK("#"&amp;CELL("direccion",Tabla_471031!A97),"94")</f>
        <v>94</v>
      </c>
      <c r="Y101" s="5" t="str" cm="1">
        <f t="array" aca="1" ref="Y101" ca="1">HYPERLINK("#"&amp;CELL("direccion",Tabla_471032!A97),"94")</f>
        <v>94</v>
      </c>
      <c r="Z101" s="5" t="str" cm="1">
        <f t="array" aca="1" ref="Z101" ca="1">HYPERLINK("#"&amp;CELL("direccion",Tabla_471059!A97),"94")</f>
        <v>94</v>
      </c>
      <c r="AA101" s="5" t="str" cm="1">
        <f t="array" aca="1" ref="AA101" ca="1">HYPERLINK("#"&amp;CELL("direccion",Tabla_471071!A97),"94")</f>
        <v>94</v>
      </c>
      <c r="AB101" s="5" t="str" cm="1">
        <f t="array" aca="1" ref="AB101" ca="1">HYPERLINK("#"&amp;CELL("direccion",Tabla_471062!A97),"94")</f>
        <v>94</v>
      </c>
      <c r="AC101" s="5" t="str" cm="1">
        <f t="array" aca="1" ref="AC101" ca="1">HYPERLINK("#"&amp;CELL("direccion",Tabla_471074!A97),"94")</f>
        <v>94</v>
      </c>
      <c r="AD101" t="s">
        <v>213</v>
      </c>
      <c r="AE101" s="3">
        <v>45747</v>
      </c>
    </row>
    <row r="102" spans="1:31" x14ac:dyDescent="0.3">
      <c r="A102">
        <v>2025</v>
      </c>
      <c r="B102" s="3">
        <v>45658</v>
      </c>
      <c r="C102" s="3">
        <v>45747</v>
      </c>
      <c r="D102" t="s">
        <v>84</v>
      </c>
      <c r="E102">
        <v>29</v>
      </c>
      <c r="F102" t="s">
        <v>226</v>
      </c>
      <c r="G102" t="s">
        <v>327</v>
      </c>
      <c r="H102" t="s">
        <v>225</v>
      </c>
      <c r="I102" t="s">
        <v>491</v>
      </c>
      <c r="J102" t="s">
        <v>491</v>
      </c>
      <c r="K102" t="s">
        <v>491</v>
      </c>
      <c r="M102">
        <v>0</v>
      </c>
      <c r="N102" t="s">
        <v>212</v>
      </c>
      <c r="O102">
        <v>0</v>
      </c>
      <c r="P102" t="s">
        <v>212</v>
      </c>
      <c r="Q102" s="5" t="str" cm="1">
        <f t="array" aca="1" ref="Q102" ca="1">HYPERLINK("#"&amp;CELL("direccion",Tabla_471065!A98),"95")</f>
        <v>95</v>
      </c>
      <c r="R102" s="5" t="str" cm="1">
        <f t="array" aca="1" ref="R102" ca="1">HYPERLINK("#"&amp;CELL("direccion",Tabla_471039!A98),"95")</f>
        <v>95</v>
      </c>
      <c r="S102" s="5" t="str" cm="1">
        <f t="array" aca="1" ref="S102" ca="1">HYPERLINK("#"&amp;CELL("direccion",Tabla_471067!A98),"95")</f>
        <v>95</v>
      </c>
      <c r="T102" s="5" t="str" cm="1">
        <f t="array" aca="1" ref="T102" ca="1">HYPERLINK("#"&amp;CELL("direccion",Tabla_471023!A98),"95")</f>
        <v>95</v>
      </c>
      <c r="U102" s="5" t="str" cm="1">
        <f t="array" aca="1" ref="U102" ca="1">HYPERLINK("#"&amp;CELL("direccion",Tabla_471047!A98),"95")</f>
        <v>95</v>
      </c>
      <c r="V102" s="5" t="str" cm="1">
        <f t="array" aca="1" ref="V102" ca="1">HYPERLINK("#"&amp;CELL("direccion",Tabla_471030!A98),"95")</f>
        <v>95</v>
      </c>
      <c r="W102" s="5" t="str" cm="1">
        <f t="array" aca="1" ref="W102" ca="1">HYPERLINK("#"&amp;CELL("direccion",Tabla_471041!A98),"95")</f>
        <v>95</v>
      </c>
      <c r="X102" s="5" t="str" cm="1">
        <f t="array" aca="1" ref="X102" ca="1">HYPERLINK("#"&amp;CELL("direccion",Tabla_471031!A98),"95")</f>
        <v>95</v>
      </c>
      <c r="Y102" s="5" t="str" cm="1">
        <f t="array" aca="1" ref="Y102" ca="1">HYPERLINK("#"&amp;CELL("direccion",Tabla_471032!A98),"95")</f>
        <v>95</v>
      </c>
      <c r="Z102" s="5" t="str" cm="1">
        <f t="array" aca="1" ref="Z102" ca="1">HYPERLINK("#"&amp;CELL("direccion",Tabla_471059!A98),"95")</f>
        <v>95</v>
      </c>
      <c r="AA102" s="5" t="str" cm="1">
        <f t="array" aca="1" ref="AA102" ca="1">HYPERLINK("#"&amp;CELL("direccion",Tabla_471071!A98),"95")</f>
        <v>95</v>
      </c>
      <c r="AB102" s="5" t="str" cm="1">
        <f t="array" aca="1" ref="AB102" ca="1">HYPERLINK("#"&amp;CELL("direccion",Tabla_471062!A98),"95")</f>
        <v>95</v>
      </c>
      <c r="AC102" s="5" t="str" cm="1">
        <f t="array" aca="1" ref="AC102" ca="1">HYPERLINK("#"&amp;CELL("direccion",Tabla_471074!A98),"95")</f>
        <v>95</v>
      </c>
      <c r="AD102" t="s">
        <v>213</v>
      </c>
      <c r="AE102" s="3">
        <v>45747</v>
      </c>
    </row>
    <row r="103" spans="1:31" x14ac:dyDescent="0.3">
      <c r="A103">
        <v>2025</v>
      </c>
      <c r="B103" s="3">
        <v>45658</v>
      </c>
      <c r="C103" s="3">
        <v>45747</v>
      </c>
      <c r="D103" t="s">
        <v>84</v>
      </c>
      <c r="E103">
        <v>25</v>
      </c>
      <c r="F103" t="s">
        <v>246</v>
      </c>
      <c r="G103" t="s">
        <v>328</v>
      </c>
      <c r="H103" t="s">
        <v>225</v>
      </c>
      <c r="I103" t="s">
        <v>608</v>
      </c>
      <c r="J103" t="s">
        <v>609</v>
      </c>
      <c r="K103" t="s">
        <v>610</v>
      </c>
      <c r="L103" t="s">
        <v>91</v>
      </c>
      <c r="M103">
        <v>24672</v>
      </c>
      <c r="N103" t="s">
        <v>212</v>
      </c>
      <c r="O103">
        <v>20384.75</v>
      </c>
      <c r="P103" t="s">
        <v>212</v>
      </c>
      <c r="Q103" s="5" t="str" cm="1">
        <f t="array" aca="1" ref="Q103" ca="1">HYPERLINK("#"&amp;CELL("direccion",Tabla_471065!A99),"96")</f>
        <v>96</v>
      </c>
      <c r="R103" s="5" t="str" cm="1">
        <f t="array" aca="1" ref="R103" ca="1">HYPERLINK("#"&amp;CELL("direccion",Tabla_471039!A99),"96")</f>
        <v>96</v>
      </c>
      <c r="S103" s="5" t="str" cm="1">
        <f t="array" aca="1" ref="S103" ca="1">HYPERLINK("#"&amp;CELL("direccion",Tabla_471067!A99),"96")</f>
        <v>96</v>
      </c>
      <c r="T103" s="5" t="str" cm="1">
        <f t="array" aca="1" ref="T103" ca="1">HYPERLINK("#"&amp;CELL("direccion",Tabla_471023!A99),"96")</f>
        <v>96</v>
      </c>
      <c r="U103" s="5" t="str" cm="1">
        <f t="array" aca="1" ref="U103" ca="1">HYPERLINK("#"&amp;CELL("direccion",Tabla_471047!A99),"96")</f>
        <v>96</v>
      </c>
      <c r="V103" s="5" t="str" cm="1">
        <f t="array" aca="1" ref="V103" ca="1">HYPERLINK("#"&amp;CELL("direccion",Tabla_471030!A99),"96")</f>
        <v>96</v>
      </c>
      <c r="W103" s="5" t="str" cm="1">
        <f t="array" aca="1" ref="W103" ca="1">HYPERLINK("#"&amp;CELL("direccion",Tabla_471041!A99),"96")</f>
        <v>96</v>
      </c>
      <c r="X103" s="5" t="str" cm="1">
        <f t="array" aca="1" ref="X103" ca="1">HYPERLINK("#"&amp;CELL("direccion",Tabla_471031!A99),"96")</f>
        <v>96</v>
      </c>
      <c r="Y103" s="5" t="str" cm="1">
        <f t="array" aca="1" ref="Y103" ca="1">HYPERLINK("#"&amp;CELL("direccion",Tabla_471032!A99),"96")</f>
        <v>96</v>
      </c>
      <c r="Z103" s="5" t="str" cm="1">
        <f t="array" aca="1" ref="Z103" ca="1">HYPERLINK("#"&amp;CELL("direccion",Tabla_471059!A99),"96")</f>
        <v>96</v>
      </c>
      <c r="AA103" s="5" t="str" cm="1">
        <f t="array" aca="1" ref="AA103" ca="1">HYPERLINK("#"&amp;CELL("direccion",Tabla_471071!A99),"96")</f>
        <v>96</v>
      </c>
      <c r="AB103" s="5" t="str" cm="1">
        <f t="array" aca="1" ref="AB103" ca="1">HYPERLINK("#"&amp;CELL("direccion",Tabla_471062!A99),"96")</f>
        <v>96</v>
      </c>
      <c r="AC103" s="5" t="str" cm="1">
        <f t="array" aca="1" ref="AC103" ca="1">HYPERLINK("#"&amp;CELL("direccion",Tabla_471074!A99),"96")</f>
        <v>96</v>
      </c>
      <c r="AD103" t="s">
        <v>213</v>
      </c>
      <c r="AE103" s="3">
        <v>45747</v>
      </c>
    </row>
    <row r="104" spans="1:31" x14ac:dyDescent="0.3">
      <c r="A104">
        <v>2025</v>
      </c>
      <c r="B104" s="3">
        <v>45658</v>
      </c>
      <c r="C104" s="3">
        <v>45747</v>
      </c>
      <c r="D104" t="s">
        <v>84</v>
      </c>
      <c r="E104">
        <v>25</v>
      </c>
      <c r="F104" t="s">
        <v>246</v>
      </c>
      <c r="G104" t="s">
        <v>329</v>
      </c>
      <c r="H104" t="s">
        <v>225</v>
      </c>
      <c r="I104" t="s">
        <v>611</v>
      </c>
      <c r="J104" t="s">
        <v>612</v>
      </c>
      <c r="K104" t="s">
        <v>483</v>
      </c>
      <c r="L104" t="s">
        <v>92</v>
      </c>
      <c r="M104">
        <v>24672</v>
      </c>
      <c r="N104" t="s">
        <v>212</v>
      </c>
      <c r="O104">
        <v>20384.75</v>
      </c>
      <c r="P104" t="s">
        <v>212</v>
      </c>
      <c r="Q104" s="5" t="str" cm="1">
        <f t="array" aca="1" ref="Q104" ca="1">HYPERLINK("#"&amp;CELL("direccion",Tabla_471065!A100),"97")</f>
        <v>97</v>
      </c>
      <c r="R104" s="5" t="str" cm="1">
        <f t="array" aca="1" ref="R104" ca="1">HYPERLINK("#"&amp;CELL("direccion",Tabla_471039!A100),"97")</f>
        <v>97</v>
      </c>
      <c r="S104" s="5" t="str" cm="1">
        <f t="array" aca="1" ref="S104" ca="1">HYPERLINK("#"&amp;CELL("direccion",Tabla_471067!A100),"97")</f>
        <v>97</v>
      </c>
      <c r="T104" s="5" t="str" cm="1">
        <f t="array" aca="1" ref="T104" ca="1">HYPERLINK("#"&amp;CELL("direccion",Tabla_471023!A100),"97")</f>
        <v>97</v>
      </c>
      <c r="U104" s="5" t="str" cm="1">
        <f t="array" aca="1" ref="U104" ca="1">HYPERLINK("#"&amp;CELL("direccion",Tabla_471047!A100),"97")</f>
        <v>97</v>
      </c>
      <c r="V104" s="5" t="str" cm="1">
        <f t="array" aca="1" ref="V104" ca="1">HYPERLINK("#"&amp;CELL("direccion",Tabla_471030!A100),"97")</f>
        <v>97</v>
      </c>
      <c r="W104" s="5" t="str" cm="1">
        <f t="array" aca="1" ref="W104" ca="1">HYPERLINK("#"&amp;CELL("direccion",Tabla_471041!A100),"97")</f>
        <v>97</v>
      </c>
      <c r="X104" s="5" t="str" cm="1">
        <f t="array" aca="1" ref="X104" ca="1">HYPERLINK("#"&amp;CELL("direccion",Tabla_471031!A100),"97")</f>
        <v>97</v>
      </c>
      <c r="Y104" s="5" t="str" cm="1">
        <f t="array" aca="1" ref="Y104" ca="1">HYPERLINK("#"&amp;CELL("direccion",Tabla_471032!A100),"97")</f>
        <v>97</v>
      </c>
      <c r="Z104" s="5" t="str" cm="1">
        <f t="array" aca="1" ref="Z104" ca="1">HYPERLINK("#"&amp;CELL("direccion",Tabla_471059!A100),"97")</f>
        <v>97</v>
      </c>
      <c r="AA104" s="5" t="str" cm="1">
        <f t="array" aca="1" ref="AA104" ca="1">HYPERLINK("#"&amp;CELL("direccion",Tabla_471071!A100),"97")</f>
        <v>97</v>
      </c>
      <c r="AB104" s="5" t="str" cm="1">
        <f t="array" aca="1" ref="AB104" ca="1">HYPERLINK("#"&amp;CELL("direccion",Tabla_471062!A100),"97")</f>
        <v>97</v>
      </c>
      <c r="AC104" s="5" t="str" cm="1">
        <f t="array" aca="1" ref="AC104" ca="1">HYPERLINK("#"&amp;CELL("direccion",Tabla_471074!A100),"97")</f>
        <v>97</v>
      </c>
      <c r="AD104" t="s">
        <v>213</v>
      </c>
      <c r="AE104" s="3">
        <v>45747</v>
      </c>
    </row>
    <row r="105" spans="1:31" x14ac:dyDescent="0.3">
      <c r="A105">
        <v>2025</v>
      </c>
      <c r="B105" s="3">
        <v>45658</v>
      </c>
      <c r="C105" s="3">
        <v>45747</v>
      </c>
      <c r="D105" t="s">
        <v>84</v>
      </c>
      <c r="E105">
        <v>25</v>
      </c>
      <c r="F105" t="s">
        <v>246</v>
      </c>
      <c r="G105" t="s">
        <v>330</v>
      </c>
      <c r="H105" t="s">
        <v>225</v>
      </c>
      <c r="I105" t="s">
        <v>613</v>
      </c>
      <c r="J105" t="s">
        <v>614</v>
      </c>
      <c r="K105" t="s">
        <v>615</v>
      </c>
      <c r="L105" t="s">
        <v>91</v>
      </c>
      <c r="M105">
        <v>24672</v>
      </c>
      <c r="N105" t="s">
        <v>212</v>
      </c>
      <c r="O105">
        <v>20384.75</v>
      </c>
      <c r="P105" t="s">
        <v>212</v>
      </c>
      <c r="Q105" s="5" t="str" cm="1">
        <f t="array" aca="1" ref="Q105" ca="1">HYPERLINK("#"&amp;CELL("direccion",Tabla_471065!A101),"98")</f>
        <v>98</v>
      </c>
      <c r="R105" s="5" t="str" cm="1">
        <f t="array" aca="1" ref="R105" ca="1">HYPERLINK("#"&amp;CELL("direccion",Tabla_471039!A101),"98")</f>
        <v>98</v>
      </c>
      <c r="S105" s="5" t="str" cm="1">
        <f t="array" aca="1" ref="S105" ca="1">HYPERLINK("#"&amp;CELL("direccion",Tabla_471067!A101),"98")</f>
        <v>98</v>
      </c>
      <c r="T105" s="5" t="str" cm="1">
        <f t="array" aca="1" ref="T105" ca="1">HYPERLINK("#"&amp;CELL("direccion",Tabla_471023!A101),"98")</f>
        <v>98</v>
      </c>
      <c r="U105" s="5" t="str" cm="1">
        <f t="array" aca="1" ref="U105" ca="1">HYPERLINK("#"&amp;CELL("direccion",Tabla_471047!A101),"98")</f>
        <v>98</v>
      </c>
      <c r="V105" s="5" t="str" cm="1">
        <f t="array" aca="1" ref="V105" ca="1">HYPERLINK("#"&amp;CELL("direccion",Tabla_471030!A101),"98")</f>
        <v>98</v>
      </c>
      <c r="W105" s="5" t="str" cm="1">
        <f t="array" aca="1" ref="W105" ca="1">HYPERLINK("#"&amp;CELL("direccion",Tabla_471041!A101),"98")</f>
        <v>98</v>
      </c>
      <c r="X105" s="5" t="str" cm="1">
        <f t="array" aca="1" ref="X105" ca="1">HYPERLINK("#"&amp;CELL("direccion",Tabla_471031!A101),"98")</f>
        <v>98</v>
      </c>
      <c r="Y105" s="5" t="str" cm="1">
        <f t="array" aca="1" ref="Y105" ca="1">HYPERLINK("#"&amp;CELL("direccion",Tabla_471032!A101),"98")</f>
        <v>98</v>
      </c>
      <c r="Z105" s="5" t="str" cm="1">
        <f t="array" aca="1" ref="Z105" ca="1">HYPERLINK("#"&amp;CELL("direccion",Tabla_471059!A101),"98")</f>
        <v>98</v>
      </c>
      <c r="AA105" s="5" t="str" cm="1">
        <f t="array" aca="1" ref="AA105" ca="1">HYPERLINK("#"&amp;CELL("direccion",Tabla_471071!A101),"98")</f>
        <v>98</v>
      </c>
      <c r="AB105" s="5" t="str" cm="1">
        <f t="array" aca="1" ref="AB105" ca="1">HYPERLINK("#"&amp;CELL("direccion",Tabla_471062!A101),"98")</f>
        <v>98</v>
      </c>
      <c r="AC105" s="5" t="str" cm="1">
        <f t="array" aca="1" ref="AC105" ca="1">HYPERLINK("#"&amp;CELL("direccion",Tabla_471074!A101),"98")</f>
        <v>98</v>
      </c>
      <c r="AD105" t="s">
        <v>213</v>
      </c>
      <c r="AE105" s="3">
        <v>45747</v>
      </c>
    </row>
    <row r="106" spans="1:31" x14ac:dyDescent="0.3">
      <c r="A106">
        <v>2025</v>
      </c>
      <c r="B106" s="3">
        <v>45658</v>
      </c>
      <c r="C106" s="3">
        <v>45747</v>
      </c>
      <c r="D106" t="s">
        <v>84</v>
      </c>
      <c r="E106">
        <v>24</v>
      </c>
      <c r="F106" t="s">
        <v>230</v>
      </c>
      <c r="G106" t="s">
        <v>331</v>
      </c>
      <c r="H106" t="s">
        <v>225</v>
      </c>
      <c r="I106" t="s">
        <v>616</v>
      </c>
      <c r="J106" t="s">
        <v>430</v>
      </c>
      <c r="K106" t="s">
        <v>617</v>
      </c>
      <c r="L106" t="s">
        <v>91</v>
      </c>
      <c r="M106">
        <v>22102</v>
      </c>
      <c r="N106" t="s">
        <v>212</v>
      </c>
      <c r="O106">
        <v>18375.28</v>
      </c>
      <c r="P106" t="s">
        <v>212</v>
      </c>
      <c r="Q106" s="5" t="str" cm="1">
        <f t="array" aca="1" ref="Q106" ca="1">HYPERLINK("#"&amp;CELL("direccion",Tabla_471065!A102),"99")</f>
        <v>99</v>
      </c>
      <c r="R106" s="5" t="str" cm="1">
        <f t="array" aca="1" ref="R106" ca="1">HYPERLINK("#"&amp;CELL("direccion",Tabla_471039!A102),"99")</f>
        <v>99</v>
      </c>
      <c r="S106" s="5" t="str" cm="1">
        <f t="array" aca="1" ref="S106" ca="1">HYPERLINK("#"&amp;CELL("direccion",Tabla_471067!A102),"99")</f>
        <v>99</v>
      </c>
      <c r="T106" s="5" t="str" cm="1">
        <f t="array" aca="1" ref="T106" ca="1">HYPERLINK("#"&amp;CELL("direccion",Tabla_471023!A102),"99")</f>
        <v>99</v>
      </c>
      <c r="U106" s="5" t="str" cm="1">
        <f t="array" aca="1" ref="U106" ca="1">HYPERLINK("#"&amp;CELL("direccion",Tabla_471047!A102),"99")</f>
        <v>99</v>
      </c>
      <c r="V106" s="5" t="str" cm="1">
        <f t="array" aca="1" ref="V106" ca="1">HYPERLINK("#"&amp;CELL("direccion",Tabla_471030!A102),"99")</f>
        <v>99</v>
      </c>
      <c r="W106" s="5" t="str" cm="1">
        <f t="array" aca="1" ref="W106" ca="1">HYPERLINK("#"&amp;CELL("direccion",Tabla_471041!A102),"99")</f>
        <v>99</v>
      </c>
      <c r="X106" s="5" t="str" cm="1">
        <f t="array" aca="1" ref="X106" ca="1">HYPERLINK("#"&amp;CELL("direccion",Tabla_471031!A102),"99")</f>
        <v>99</v>
      </c>
      <c r="Y106" s="5" t="str" cm="1">
        <f t="array" aca="1" ref="Y106" ca="1">HYPERLINK("#"&amp;CELL("direccion",Tabla_471032!A102),"99")</f>
        <v>99</v>
      </c>
      <c r="Z106" s="5" t="str" cm="1">
        <f t="array" aca="1" ref="Z106" ca="1">HYPERLINK("#"&amp;CELL("direccion",Tabla_471059!A102),"99")</f>
        <v>99</v>
      </c>
      <c r="AA106" s="5" t="str" cm="1">
        <f t="array" aca="1" ref="AA106" ca="1">HYPERLINK("#"&amp;CELL("direccion",Tabla_471071!A102),"99")</f>
        <v>99</v>
      </c>
      <c r="AB106" s="5" t="str" cm="1">
        <f t="array" aca="1" ref="AB106" ca="1">HYPERLINK("#"&amp;CELL("direccion",Tabla_471062!A102),"99")</f>
        <v>99</v>
      </c>
      <c r="AC106" s="5" t="str" cm="1">
        <f t="array" aca="1" ref="AC106" ca="1">HYPERLINK("#"&amp;CELL("direccion",Tabla_471074!A102),"99")</f>
        <v>99</v>
      </c>
      <c r="AD106" t="s">
        <v>213</v>
      </c>
      <c r="AE106" s="3">
        <v>45747</v>
      </c>
    </row>
    <row r="107" spans="1:31" x14ac:dyDescent="0.3">
      <c r="A107">
        <v>2025</v>
      </c>
      <c r="B107" s="3">
        <v>45658</v>
      </c>
      <c r="C107" s="3">
        <v>45747</v>
      </c>
      <c r="D107" t="s">
        <v>84</v>
      </c>
      <c r="E107">
        <v>24</v>
      </c>
      <c r="F107" t="s">
        <v>230</v>
      </c>
      <c r="G107" t="s">
        <v>332</v>
      </c>
      <c r="H107" t="s">
        <v>225</v>
      </c>
      <c r="I107" t="s">
        <v>618</v>
      </c>
      <c r="J107" t="s">
        <v>619</v>
      </c>
      <c r="K107" t="s">
        <v>434</v>
      </c>
      <c r="L107" t="s">
        <v>92</v>
      </c>
      <c r="M107">
        <v>22102</v>
      </c>
      <c r="N107" t="s">
        <v>212</v>
      </c>
      <c r="O107">
        <v>18375.28</v>
      </c>
      <c r="P107" t="s">
        <v>212</v>
      </c>
      <c r="Q107" s="5" t="str" cm="1">
        <f t="array" aca="1" ref="Q107" ca="1">HYPERLINK("#"&amp;CELL("direccion",Tabla_471065!A103),"100")</f>
        <v>100</v>
      </c>
      <c r="R107" s="5" t="str" cm="1">
        <f t="array" aca="1" ref="R107" ca="1">HYPERLINK("#"&amp;CELL("direccion",Tabla_471039!A103),"100")</f>
        <v>100</v>
      </c>
      <c r="S107" s="5" t="str" cm="1">
        <f t="array" aca="1" ref="S107" ca="1">HYPERLINK("#"&amp;CELL("direccion",Tabla_471067!A103),"100")</f>
        <v>100</v>
      </c>
      <c r="T107" s="5" t="str" cm="1">
        <f t="array" aca="1" ref="T107" ca="1">HYPERLINK("#"&amp;CELL("direccion",Tabla_471023!A103),"100")</f>
        <v>100</v>
      </c>
      <c r="U107" s="5" t="str" cm="1">
        <f t="array" aca="1" ref="U107" ca="1">HYPERLINK("#"&amp;CELL("direccion",Tabla_471047!A103),"100")</f>
        <v>100</v>
      </c>
      <c r="V107" s="5" t="str" cm="1">
        <f t="array" aca="1" ref="V107" ca="1">HYPERLINK("#"&amp;CELL("direccion",Tabla_471030!A103),"100")</f>
        <v>100</v>
      </c>
      <c r="W107" s="5" t="str" cm="1">
        <f t="array" aca="1" ref="W107" ca="1">HYPERLINK("#"&amp;CELL("direccion",Tabla_471041!A103),"100")</f>
        <v>100</v>
      </c>
      <c r="X107" s="5" t="str" cm="1">
        <f t="array" aca="1" ref="X107" ca="1">HYPERLINK("#"&amp;CELL("direccion",Tabla_471031!A103),"100")</f>
        <v>100</v>
      </c>
      <c r="Y107" s="5" t="str" cm="1">
        <f t="array" aca="1" ref="Y107" ca="1">HYPERLINK("#"&amp;CELL("direccion",Tabla_471032!A103),"100")</f>
        <v>100</v>
      </c>
      <c r="Z107" s="5" t="str" cm="1">
        <f t="array" aca="1" ref="Z107" ca="1">HYPERLINK("#"&amp;CELL("direccion",Tabla_471059!A103),"100")</f>
        <v>100</v>
      </c>
      <c r="AA107" s="5" t="str" cm="1">
        <f t="array" aca="1" ref="AA107" ca="1">HYPERLINK("#"&amp;CELL("direccion",Tabla_471071!A103),"100")</f>
        <v>100</v>
      </c>
      <c r="AB107" s="5" t="str" cm="1">
        <f t="array" aca="1" ref="AB107" ca="1">HYPERLINK("#"&amp;CELL("direccion",Tabla_471062!A103),"100")</f>
        <v>100</v>
      </c>
      <c r="AC107" s="5" t="str" cm="1">
        <f t="array" aca="1" ref="AC107" ca="1">HYPERLINK("#"&amp;CELL("direccion",Tabla_471074!A103),"100")</f>
        <v>100</v>
      </c>
      <c r="AD107" t="s">
        <v>213</v>
      </c>
      <c r="AE107" s="3">
        <v>45747</v>
      </c>
    </row>
    <row r="108" spans="1:31" x14ac:dyDescent="0.3">
      <c r="A108">
        <v>2025</v>
      </c>
      <c r="B108" s="3">
        <v>45658</v>
      </c>
      <c r="C108" s="3">
        <v>45747</v>
      </c>
      <c r="D108" t="s">
        <v>84</v>
      </c>
      <c r="E108">
        <v>25</v>
      </c>
      <c r="F108" t="s">
        <v>246</v>
      </c>
      <c r="G108" t="s">
        <v>333</v>
      </c>
      <c r="H108" t="s">
        <v>225</v>
      </c>
      <c r="I108" t="s">
        <v>620</v>
      </c>
      <c r="J108" t="s">
        <v>621</v>
      </c>
      <c r="K108" t="s">
        <v>622</v>
      </c>
      <c r="L108" t="s">
        <v>91</v>
      </c>
      <c r="M108">
        <v>24672</v>
      </c>
      <c r="N108" t="s">
        <v>212</v>
      </c>
      <c r="O108">
        <v>20384.75</v>
      </c>
      <c r="P108" t="s">
        <v>212</v>
      </c>
      <c r="Q108" s="5" t="str" cm="1">
        <f t="array" aca="1" ref="Q108" ca="1">HYPERLINK("#"&amp;CELL("direccion",Tabla_471065!A104),"101")</f>
        <v>101</v>
      </c>
      <c r="R108" s="5" t="str" cm="1">
        <f t="array" aca="1" ref="R108" ca="1">HYPERLINK("#"&amp;CELL("direccion",Tabla_471039!A104),"101")</f>
        <v>101</v>
      </c>
      <c r="S108" s="5" t="str" cm="1">
        <f t="array" aca="1" ref="S108" ca="1">HYPERLINK("#"&amp;CELL("direccion",Tabla_471067!A104),"101")</f>
        <v>101</v>
      </c>
      <c r="T108" s="5" t="str" cm="1">
        <f t="array" aca="1" ref="T108" ca="1">HYPERLINK("#"&amp;CELL("direccion",Tabla_471023!A104),"101")</f>
        <v>101</v>
      </c>
      <c r="U108" s="5" t="str" cm="1">
        <f t="array" aca="1" ref="U108" ca="1">HYPERLINK("#"&amp;CELL("direccion",Tabla_471047!A104),"101")</f>
        <v>101</v>
      </c>
      <c r="V108" s="5" t="str" cm="1">
        <f t="array" aca="1" ref="V108" ca="1">HYPERLINK("#"&amp;CELL("direccion",Tabla_471030!A104),"101")</f>
        <v>101</v>
      </c>
      <c r="W108" s="5" t="str" cm="1">
        <f t="array" aca="1" ref="W108" ca="1">HYPERLINK("#"&amp;CELL("direccion",Tabla_471041!A104),"101")</f>
        <v>101</v>
      </c>
      <c r="X108" s="5" t="str" cm="1">
        <f t="array" aca="1" ref="X108" ca="1">HYPERLINK("#"&amp;CELL("direccion",Tabla_471031!A104),"101")</f>
        <v>101</v>
      </c>
      <c r="Y108" s="5" t="str" cm="1">
        <f t="array" aca="1" ref="Y108" ca="1">HYPERLINK("#"&amp;CELL("direccion",Tabla_471032!A104),"101")</f>
        <v>101</v>
      </c>
      <c r="Z108" s="5" t="str" cm="1">
        <f t="array" aca="1" ref="Z108" ca="1">HYPERLINK("#"&amp;CELL("direccion",Tabla_471059!A104),"101")</f>
        <v>101</v>
      </c>
      <c r="AA108" s="5" t="str" cm="1">
        <f t="array" aca="1" ref="AA108" ca="1">HYPERLINK("#"&amp;CELL("direccion",Tabla_471071!A104),"101")</f>
        <v>101</v>
      </c>
      <c r="AB108" s="5" t="str" cm="1">
        <f t="array" aca="1" ref="AB108" ca="1">HYPERLINK("#"&amp;CELL("direccion",Tabla_471062!A104),"101")</f>
        <v>101</v>
      </c>
      <c r="AC108" s="5" t="str" cm="1">
        <f t="array" aca="1" ref="AC108" ca="1">HYPERLINK("#"&amp;CELL("direccion",Tabla_471074!A104),"101")</f>
        <v>101</v>
      </c>
      <c r="AD108" t="s">
        <v>213</v>
      </c>
      <c r="AE108" s="3">
        <v>45747</v>
      </c>
    </row>
    <row r="109" spans="1:31" x14ac:dyDescent="0.3">
      <c r="A109">
        <v>2025</v>
      </c>
      <c r="B109" s="3">
        <v>45658</v>
      </c>
      <c r="C109" s="3">
        <v>45747</v>
      </c>
      <c r="D109" t="s">
        <v>84</v>
      </c>
      <c r="E109">
        <v>24</v>
      </c>
      <c r="F109" t="s">
        <v>230</v>
      </c>
      <c r="G109" t="s">
        <v>334</v>
      </c>
      <c r="H109" t="s">
        <v>225</v>
      </c>
      <c r="I109" t="s">
        <v>488</v>
      </c>
      <c r="J109" t="s">
        <v>623</v>
      </c>
      <c r="K109" t="s">
        <v>624</v>
      </c>
      <c r="L109" t="s">
        <v>92</v>
      </c>
      <c r="M109">
        <v>22102</v>
      </c>
      <c r="N109" t="s">
        <v>212</v>
      </c>
      <c r="O109">
        <v>18375.28</v>
      </c>
      <c r="P109" t="s">
        <v>212</v>
      </c>
      <c r="Q109" s="5" t="str" cm="1">
        <f t="array" aca="1" ref="Q109" ca="1">HYPERLINK("#"&amp;CELL("direccion",Tabla_471065!A105),"102")</f>
        <v>102</v>
      </c>
      <c r="R109" s="5" t="str" cm="1">
        <f t="array" aca="1" ref="R109" ca="1">HYPERLINK("#"&amp;CELL("direccion",Tabla_471039!A105),"102")</f>
        <v>102</v>
      </c>
      <c r="S109" s="5" t="str" cm="1">
        <f t="array" aca="1" ref="S109" ca="1">HYPERLINK("#"&amp;CELL("direccion",Tabla_471067!A105),"102")</f>
        <v>102</v>
      </c>
      <c r="T109" s="5" t="str" cm="1">
        <f t="array" aca="1" ref="T109" ca="1">HYPERLINK("#"&amp;CELL("direccion",Tabla_471023!A105),"102")</f>
        <v>102</v>
      </c>
      <c r="U109" s="5" t="str" cm="1">
        <f t="array" aca="1" ref="U109" ca="1">HYPERLINK("#"&amp;CELL("direccion",Tabla_471047!A105),"102")</f>
        <v>102</v>
      </c>
      <c r="V109" s="5" t="str" cm="1">
        <f t="array" aca="1" ref="V109" ca="1">HYPERLINK("#"&amp;CELL("direccion",Tabla_471030!A105),"102")</f>
        <v>102</v>
      </c>
      <c r="W109" s="5" t="str" cm="1">
        <f t="array" aca="1" ref="W109" ca="1">HYPERLINK("#"&amp;CELL("direccion",Tabla_471041!A105),"102")</f>
        <v>102</v>
      </c>
      <c r="X109" s="5" t="str" cm="1">
        <f t="array" aca="1" ref="X109" ca="1">HYPERLINK("#"&amp;CELL("direccion",Tabla_471031!A105),"102")</f>
        <v>102</v>
      </c>
      <c r="Y109" s="5" t="str" cm="1">
        <f t="array" aca="1" ref="Y109" ca="1">HYPERLINK("#"&amp;CELL("direccion",Tabla_471032!A105),"102")</f>
        <v>102</v>
      </c>
      <c r="Z109" s="5" t="str" cm="1">
        <f t="array" aca="1" ref="Z109" ca="1">HYPERLINK("#"&amp;CELL("direccion",Tabla_471059!A105),"102")</f>
        <v>102</v>
      </c>
      <c r="AA109" s="5" t="str" cm="1">
        <f t="array" aca="1" ref="AA109" ca="1">HYPERLINK("#"&amp;CELL("direccion",Tabla_471071!A105),"102")</f>
        <v>102</v>
      </c>
      <c r="AB109" s="5" t="str" cm="1">
        <f t="array" aca="1" ref="AB109" ca="1">HYPERLINK("#"&amp;CELL("direccion",Tabla_471062!A105),"102")</f>
        <v>102</v>
      </c>
      <c r="AC109" s="5" t="str" cm="1">
        <f t="array" aca="1" ref="AC109" ca="1">HYPERLINK("#"&amp;CELL("direccion",Tabla_471074!A105),"102")</f>
        <v>102</v>
      </c>
      <c r="AD109" t="s">
        <v>213</v>
      </c>
      <c r="AE109" s="3">
        <v>45747</v>
      </c>
    </row>
    <row r="110" spans="1:31" x14ac:dyDescent="0.3">
      <c r="A110">
        <v>2025</v>
      </c>
      <c r="B110" s="3">
        <v>45658</v>
      </c>
      <c r="C110" s="3">
        <v>45747</v>
      </c>
      <c r="D110" t="s">
        <v>84</v>
      </c>
      <c r="E110">
        <v>24</v>
      </c>
      <c r="F110" t="s">
        <v>230</v>
      </c>
      <c r="G110" t="s">
        <v>335</v>
      </c>
      <c r="H110" t="s">
        <v>225</v>
      </c>
      <c r="I110" t="s">
        <v>625</v>
      </c>
      <c r="J110" t="s">
        <v>626</v>
      </c>
      <c r="K110" t="s">
        <v>627</v>
      </c>
      <c r="L110" t="s">
        <v>91</v>
      </c>
      <c r="M110">
        <v>22102</v>
      </c>
      <c r="N110" t="s">
        <v>212</v>
      </c>
      <c r="O110">
        <v>18375.28</v>
      </c>
      <c r="P110" t="s">
        <v>212</v>
      </c>
      <c r="Q110" s="5" t="str" cm="1">
        <f t="array" aca="1" ref="Q110" ca="1">HYPERLINK("#"&amp;CELL("direccion",Tabla_471065!A106),"103")</f>
        <v>103</v>
      </c>
      <c r="R110" s="5" t="str" cm="1">
        <f t="array" aca="1" ref="R110" ca="1">HYPERLINK("#"&amp;CELL("direccion",Tabla_471039!A106),"103")</f>
        <v>103</v>
      </c>
      <c r="S110" s="5" t="str" cm="1">
        <f t="array" aca="1" ref="S110" ca="1">HYPERLINK("#"&amp;CELL("direccion",Tabla_471067!A106),"103")</f>
        <v>103</v>
      </c>
      <c r="T110" s="5" t="str" cm="1">
        <f t="array" aca="1" ref="T110" ca="1">HYPERLINK("#"&amp;CELL("direccion",Tabla_471023!A106),"103")</f>
        <v>103</v>
      </c>
      <c r="U110" s="5" t="str" cm="1">
        <f t="array" aca="1" ref="U110" ca="1">HYPERLINK("#"&amp;CELL("direccion",Tabla_471047!A106),"103")</f>
        <v>103</v>
      </c>
      <c r="V110" s="5" t="str" cm="1">
        <f t="array" aca="1" ref="V110" ca="1">HYPERLINK("#"&amp;CELL("direccion",Tabla_471030!A106),"103")</f>
        <v>103</v>
      </c>
      <c r="W110" s="5" t="str" cm="1">
        <f t="array" aca="1" ref="W110" ca="1">HYPERLINK("#"&amp;CELL("direccion",Tabla_471041!A106),"103")</f>
        <v>103</v>
      </c>
      <c r="X110" s="5" t="str" cm="1">
        <f t="array" aca="1" ref="X110" ca="1">HYPERLINK("#"&amp;CELL("direccion",Tabla_471031!A106),"103")</f>
        <v>103</v>
      </c>
      <c r="Y110" s="5" t="str" cm="1">
        <f t="array" aca="1" ref="Y110" ca="1">HYPERLINK("#"&amp;CELL("direccion",Tabla_471032!A106),"103")</f>
        <v>103</v>
      </c>
      <c r="Z110" s="5" t="str" cm="1">
        <f t="array" aca="1" ref="Z110" ca="1">HYPERLINK("#"&amp;CELL("direccion",Tabla_471059!A106),"103")</f>
        <v>103</v>
      </c>
      <c r="AA110" s="5" t="str" cm="1">
        <f t="array" aca="1" ref="AA110" ca="1">HYPERLINK("#"&amp;CELL("direccion",Tabla_471071!A106),"103")</f>
        <v>103</v>
      </c>
      <c r="AB110" s="5" t="str" cm="1">
        <f t="array" aca="1" ref="AB110" ca="1">HYPERLINK("#"&amp;CELL("direccion",Tabla_471062!A106),"103")</f>
        <v>103</v>
      </c>
      <c r="AC110" s="5" t="str" cm="1">
        <f t="array" aca="1" ref="AC110" ca="1">HYPERLINK("#"&amp;CELL("direccion",Tabla_471074!A106),"103")</f>
        <v>103</v>
      </c>
      <c r="AD110" t="s">
        <v>213</v>
      </c>
      <c r="AE110" s="3">
        <v>45747</v>
      </c>
    </row>
    <row r="111" spans="1:31" x14ac:dyDescent="0.3">
      <c r="A111">
        <v>2025</v>
      </c>
      <c r="B111" s="3">
        <v>45658</v>
      </c>
      <c r="C111" s="3">
        <v>45747</v>
      </c>
      <c r="D111" t="s">
        <v>84</v>
      </c>
      <c r="E111">
        <v>29</v>
      </c>
      <c r="F111" t="s">
        <v>226</v>
      </c>
      <c r="G111" t="s">
        <v>336</v>
      </c>
      <c r="H111" t="s">
        <v>225</v>
      </c>
      <c r="I111" t="s">
        <v>539</v>
      </c>
      <c r="J111" t="s">
        <v>612</v>
      </c>
      <c r="K111" t="s">
        <v>483</v>
      </c>
      <c r="L111" t="s">
        <v>92</v>
      </c>
      <c r="M111">
        <v>35248</v>
      </c>
      <c r="N111" t="s">
        <v>212</v>
      </c>
      <c r="O111">
        <v>28526.67</v>
      </c>
      <c r="P111" t="s">
        <v>212</v>
      </c>
      <c r="Q111" s="5" t="str" cm="1">
        <f t="array" aca="1" ref="Q111" ca="1">HYPERLINK("#"&amp;CELL("direccion",Tabla_471065!A107),"104")</f>
        <v>104</v>
      </c>
      <c r="R111" s="5" t="str" cm="1">
        <f t="array" aca="1" ref="R111" ca="1">HYPERLINK("#"&amp;CELL("direccion",Tabla_471039!A107),"104")</f>
        <v>104</v>
      </c>
      <c r="S111" s="5" t="str" cm="1">
        <f t="array" aca="1" ref="S111" ca="1">HYPERLINK("#"&amp;CELL("direccion",Tabla_471067!A107),"104")</f>
        <v>104</v>
      </c>
      <c r="T111" s="5" t="str" cm="1">
        <f t="array" aca="1" ref="T111" ca="1">HYPERLINK("#"&amp;CELL("direccion",Tabla_471023!A107),"104")</f>
        <v>104</v>
      </c>
      <c r="U111" s="5" t="str" cm="1">
        <f t="array" aca="1" ref="U111" ca="1">HYPERLINK("#"&amp;CELL("direccion",Tabla_471047!A107),"104")</f>
        <v>104</v>
      </c>
      <c r="V111" s="5" t="str" cm="1">
        <f t="array" aca="1" ref="V111" ca="1">HYPERLINK("#"&amp;CELL("direccion",Tabla_471030!A107),"104")</f>
        <v>104</v>
      </c>
      <c r="W111" s="5" t="str" cm="1">
        <f t="array" aca="1" ref="W111" ca="1">HYPERLINK("#"&amp;CELL("direccion",Tabla_471041!A107),"104")</f>
        <v>104</v>
      </c>
      <c r="X111" s="5" t="str" cm="1">
        <f t="array" aca="1" ref="X111" ca="1">HYPERLINK("#"&amp;CELL("direccion",Tabla_471031!A107),"104")</f>
        <v>104</v>
      </c>
      <c r="Y111" s="5" t="str" cm="1">
        <f t="array" aca="1" ref="Y111" ca="1">HYPERLINK("#"&amp;CELL("direccion",Tabla_471032!A107),"104")</f>
        <v>104</v>
      </c>
      <c r="Z111" s="5" t="str" cm="1">
        <f t="array" aca="1" ref="Z111" ca="1">HYPERLINK("#"&amp;CELL("direccion",Tabla_471059!A107),"104")</f>
        <v>104</v>
      </c>
      <c r="AA111" s="5" t="str" cm="1">
        <f t="array" aca="1" ref="AA111" ca="1">HYPERLINK("#"&amp;CELL("direccion",Tabla_471071!A107),"104")</f>
        <v>104</v>
      </c>
      <c r="AB111" s="5" t="str" cm="1">
        <f t="array" aca="1" ref="AB111" ca="1">HYPERLINK("#"&amp;CELL("direccion",Tabla_471062!A107),"104")</f>
        <v>104</v>
      </c>
      <c r="AC111" s="5" t="str" cm="1">
        <f t="array" aca="1" ref="AC111" ca="1">HYPERLINK("#"&amp;CELL("direccion",Tabla_471074!A107),"104")</f>
        <v>104</v>
      </c>
      <c r="AD111" t="s">
        <v>213</v>
      </c>
      <c r="AE111" s="3">
        <v>45747</v>
      </c>
    </row>
    <row r="112" spans="1:31" x14ac:dyDescent="0.3">
      <c r="A112">
        <v>2025</v>
      </c>
      <c r="B112" s="3">
        <v>45658</v>
      </c>
      <c r="C112" s="3">
        <v>45747</v>
      </c>
      <c r="D112" t="s">
        <v>84</v>
      </c>
      <c r="E112">
        <v>25</v>
      </c>
      <c r="F112" t="s">
        <v>246</v>
      </c>
      <c r="G112" t="s">
        <v>337</v>
      </c>
      <c r="H112" t="s">
        <v>225</v>
      </c>
      <c r="I112" t="s">
        <v>628</v>
      </c>
      <c r="J112" t="s">
        <v>434</v>
      </c>
      <c r="K112" t="s">
        <v>462</v>
      </c>
      <c r="L112" t="s">
        <v>91</v>
      </c>
      <c r="M112">
        <v>24672</v>
      </c>
      <c r="N112" t="s">
        <v>212</v>
      </c>
      <c r="O112">
        <v>20384.75</v>
      </c>
      <c r="P112" t="s">
        <v>212</v>
      </c>
      <c r="Q112" s="5" t="str" cm="1">
        <f t="array" aca="1" ref="Q112" ca="1">HYPERLINK("#"&amp;CELL("direccion",Tabla_471065!A108),"105")</f>
        <v>105</v>
      </c>
      <c r="R112" s="5" t="str" cm="1">
        <f t="array" aca="1" ref="R112" ca="1">HYPERLINK("#"&amp;CELL("direccion",Tabla_471039!A108),"105")</f>
        <v>105</v>
      </c>
      <c r="S112" s="5" t="str" cm="1">
        <f t="array" aca="1" ref="S112" ca="1">HYPERLINK("#"&amp;CELL("direccion",Tabla_471067!A108),"105")</f>
        <v>105</v>
      </c>
      <c r="T112" s="5" t="str" cm="1">
        <f t="array" aca="1" ref="T112" ca="1">HYPERLINK("#"&amp;CELL("direccion",Tabla_471023!A108),"105")</f>
        <v>105</v>
      </c>
      <c r="U112" s="5" t="str" cm="1">
        <f t="array" aca="1" ref="U112" ca="1">HYPERLINK("#"&amp;CELL("direccion",Tabla_471047!A108),"105")</f>
        <v>105</v>
      </c>
      <c r="V112" s="5" t="str" cm="1">
        <f t="array" aca="1" ref="V112" ca="1">HYPERLINK("#"&amp;CELL("direccion",Tabla_471030!A108),"105")</f>
        <v>105</v>
      </c>
      <c r="W112" s="5" t="str" cm="1">
        <f t="array" aca="1" ref="W112" ca="1">HYPERLINK("#"&amp;CELL("direccion",Tabla_471041!A108),"105")</f>
        <v>105</v>
      </c>
      <c r="X112" s="5" t="str" cm="1">
        <f t="array" aca="1" ref="X112" ca="1">HYPERLINK("#"&amp;CELL("direccion",Tabla_471031!A108),"105")</f>
        <v>105</v>
      </c>
      <c r="Y112" s="5" t="str" cm="1">
        <f t="array" aca="1" ref="Y112" ca="1">HYPERLINK("#"&amp;CELL("direccion",Tabla_471032!A108),"105")</f>
        <v>105</v>
      </c>
      <c r="Z112" s="5" t="str" cm="1">
        <f t="array" aca="1" ref="Z112" ca="1">HYPERLINK("#"&amp;CELL("direccion",Tabla_471059!A108),"105")</f>
        <v>105</v>
      </c>
      <c r="AA112" s="5" t="str" cm="1">
        <f t="array" aca="1" ref="AA112" ca="1">HYPERLINK("#"&amp;CELL("direccion",Tabla_471071!A108),"105")</f>
        <v>105</v>
      </c>
      <c r="AB112" s="5" t="str" cm="1">
        <f t="array" aca="1" ref="AB112" ca="1">HYPERLINK("#"&amp;CELL("direccion",Tabla_471062!A108),"105")</f>
        <v>105</v>
      </c>
      <c r="AC112" s="5" t="str" cm="1">
        <f t="array" aca="1" ref="AC112" ca="1">HYPERLINK("#"&amp;CELL("direccion",Tabla_471074!A108),"105")</f>
        <v>105</v>
      </c>
      <c r="AD112" t="s">
        <v>213</v>
      </c>
      <c r="AE112" s="3">
        <v>45747</v>
      </c>
    </row>
    <row r="113" spans="1:31" x14ac:dyDescent="0.3">
      <c r="A113">
        <v>2025</v>
      </c>
      <c r="B113" s="3">
        <v>45658</v>
      </c>
      <c r="C113" s="3">
        <v>45747</v>
      </c>
      <c r="D113" t="s">
        <v>84</v>
      </c>
      <c r="E113">
        <v>24</v>
      </c>
      <c r="F113" t="s">
        <v>230</v>
      </c>
      <c r="G113" t="s">
        <v>338</v>
      </c>
      <c r="H113" t="s">
        <v>225</v>
      </c>
      <c r="I113" t="s">
        <v>629</v>
      </c>
      <c r="J113" t="s">
        <v>630</v>
      </c>
      <c r="K113" t="s">
        <v>631</v>
      </c>
      <c r="L113" t="s">
        <v>91</v>
      </c>
      <c r="M113">
        <v>22102</v>
      </c>
      <c r="N113" t="s">
        <v>212</v>
      </c>
      <c r="O113">
        <v>18375.28</v>
      </c>
      <c r="P113" t="s">
        <v>212</v>
      </c>
      <c r="Q113" s="5" t="str" cm="1">
        <f t="array" aca="1" ref="Q113" ca="1">HYPERLINK("#"&amp;CELL("direccion",Tabla_471065!A109),"106")</f>
        <v>106</v>
      </c>
      <c r="R113" s="5" t="str" cm="1">
        <f t="array" aca="1" ref="R113" ca="1">HYPERLINK("#"&amp;CELL("direccion",Tabla_471039!A109),"106")</f>
        <v>106</v>
      </c>
      <c r="S113" s="5" t="str" cm="1">
        <f t="array" aca="1" ref="S113" ca="1">HYPERLINK("#"&amp;CELL("direccion",Tabla_471067!A109),"106")</f>
        <v>106</v>
      </c>
      <c r="T113" s="5" t="str" cm="1">
        <f t="array" aca="1" ref="T113" ca="1">HYPERLINK("#"&amp;CELL("direccion",Tabla_471023!A109),"106")</f>
        <v>106</v>
      </c>
      <c r="U113" s="5" t="str" cm="1">
        <f t="array" aca="1" ref="U113" ca="1">HYPERLINK("#"&amp;CELL("direccion",Tabla_471047!A109),"106")</f>
        <v>106</v>
      </c>
      <c r="V113" s="5" t="str" cm="1">
        <f t="array" aca="1" ref="V113" ca="1">HYPERLINK("#"&amp;CELL("direccion",Tabla_471030!A109),"106")</f>
        <v>106</v>
      </c>
      <c r="W113" s="5" t="str" cm="1">
        <f t="array" aca="1" ref="W113" ca="1">HYPERLINK("#"&amp;CELL("direccion",Tabla_471041!A109),"106")</f>
        <v>106</v>
      </c>
      <c r="X113" s="5" t="str" cm="1">
        <f t="array" aca="1" ref="X113" ca="1">HYPERLINK("#"&amp;CELL("direccion",Tabla_471031!A109),"106")</f>
        <v>106</v>
      </c>
      <c r="Y113" s="5" t="str" cm="1">
        <f t="array" aca="1" ref="Y113" ca="1">HYPERLINK("#"&amp;CELL("direccion",Tabla_471032!A109),"106")</f>
        <v>106</v>
      </c>
      <c r="Z113" s="5" t="str" cm="1">
        <f t="array" aca="1" ref="Z113" ca="1">HYPERLINK("#"&amp;CELL("direccion",Tabla_471059!A109),"106")</f>
        <v>106</v>
      </c>
      <c r="AA113" s="5" t="str" cm="1">
        <f t="array" aca="1" ref="AA113" ca="1">HYPERLINK("#"&amp;CELL("direccion",Tabla_471071!A109),"106")</f>
        <v>106</v>
      </c>
      <c r="AB113" s="5" t="str" cm="1">
        <f t="array" aca="1" ref="AB113" ca="1">HYPERLINK("#"&amp;CELL("direccion",Tabla_471062!A109),"106")</f>
        <v>106</v>
      </c>
      <c r="AC113" s="5" t="str" cm="1">
        <f t="array" aca="1" ref="AC113" ca="1">HYPERLINK("#"&amp;CELL("direccion",Tabla_471074!A109),"106")</f>
        <v>106</v>
      </c>
      <c r="AD113" t="s">
        <v>213</v>
      </c>
      <c r="AE113" s="3">
        <v>45747</v>
      </c>
    </row>
    <row r="114" spans="1:31" x14ac:dyDescent="0.3">
      <c r="A114">
        <v>2025</v>
      </c>
      <c r="B114" s="3">
        <v>45658</v>
      </c>
      <c r="C114" s="3">
        <v>45747</v>
      </c>
      <c r="D114" t="s">
        <v>84</v>
      </c>
      <c r="E114">
        <v>25</v>
      </c>
      <c r="F114" t="s">
        <v>246</v>
      </c>
      <c r="G114" t="s">
        <v>339</v>
      </c>
      <c r="H114" t="s">
        <v>225</v>
      </c>
      <c r="I114" t="s">
        <v>632</v>
      </c>
      <c r="J114" t="s">
        <v>633</v>
      </c>
      <c r="K114" t="s">
        <v>627</v>
      </c>
      <c r="L114" t="s">
        <v>92</v>
      </c>
      <c r="M114">
        <v>24672</v>
      </c>
      <c r="N114" t="s">
        <v>212</v>
      </c>
      <c r="O114">
        <v>20384.75</v>
      </c>
      <c r="P114" t="s">
        <v>212</v>
      </c>
      <c r="Q114" s="5" t="str" cm="1">
        <f t="array" aca="1" ref="Q114" ca="1">HYPERLINK("#"&amp;CELL("direccion",Tabla_471065!A110),"107")</f>
        <v>107</v>
      </c>
      <c r="R114" s="5" t="str" cm="1">
        <f t="array" aca="1" ref="R114" ca="1">HYPERLINK("#"&amp;CELL("direccion",Tabla_471039!A110),"107")</f>
        <v>107</v>
      </c>
      <c r="S114" s="5" t="str" cm="1">
        <f t="array" aca="1" ref="S114" ca="1">HYPERLINK("#"&amp;CELL("direccion",Tabla_471067!A110),"107")</f>
        <v>107</v>
      </c>
      <c r="T114" s="5" t="str" cm="1">
        <f t="array" aca="1" ref="T114" ca="1">HYPERLINK("#"&amp;CELL("direccion",Tabla_471023!A110),"107")</f>
        <v>107</v>
      </c>
      <c r="U114" s="5" t="str" cm="1">
        <f t="array" aca="1" ref="U114" ca="1">HYPERLINK("#"&amp;CELL("direccion",Tabla_471047!A110),"107")</f>
        <v>107</v>
      </c>
      <c r="V114" s="5" t="str" cm="1">
        <f t="array" aca="1" ref="V114" ca="1">HYPERLINK("#"&amp;CELL("direccion",Tabla_471030!A110),"107")</f>
        <v>107</v>
      </c>
      <c r="W114" s="5" t="str" cm="1">
        <f t="array" aca="1" ref="W114" ca="1">HYPERLINK("#"&amp;CELL("direccion",Tabla_471041!A110),"107")</f>
        <v>107</v>
      </c>
      <c r="X114" s="5" t="str" cm="1">
        <f t="array" aca="1" ref="X114" ca="1">HYPERLINK("#"&amp;CELL("direccion",Tabla_471031!A110),"107")</f>
        <v>107</v>
      </c>
      <c r="Y114" s="5" t="str" cm="1">
        <f t="array" aca="1" ref="Y114" ca="1">HYPERLINK("#"&amp;CELL("direccion",Tabla_471032!A110),"107")</f>
        <v>107</v>
      </c>
      <c r="Z114" s="5" t="str" cm="1">
        <f t="array" aca="1" ref="Z114" ca="1">HYPERLINK("#"&amp;CELL("direccion",Tabla_471059!A110),"107")</f>
        <v>107</v>
      </c>
      <c r="AA114" s="5" t="str" cm="1">
        <f t="array" aca="1" ref="AA114" ca="1">HYPERLINK("#"&amp;CELL("direccion",Tabla_471071!A110),"107")</f>
        <v>107</v>
      </c>
      <c r="AB114" s="5" t="str" cm="1">
        <f t="array" aca="1" ref="AB114" ca="1">HYPERLINK("#"&amp;CELL("direccion",Tabla_471062!A110),"107")</f>
        <v>107</v>
      </c>
      <c r="AC114" s="5" t="str" cm="1">
        <f t="array" aca="1" ref="AC114" ca="1">HYPERLINK("#"&amp;CELL("direccion",Tabla_471074!A110),"107")</f>
        <v>107</v>
      </c>
      <c r="AD114" t="s">
        <v>213</v>
      </c>
      <c r="AE114" s="3">
        <v>45747</v>
      </c>
    </row>
    <row r="115" spans="1:31" x14ac:dyDescent="0.3">
      <c r="A115">
        <v>2025</v>
      </c>
      <c r="B115" s="3">
        <v>45658</v>
      </c>
      <c r="C115" s="3">
        <v>45747</v>
      </c>
      <c r="D115" t="s">
        <v>84</v>
      </c>
      <c r="E115">
        <v>24</v>
      </c>
      <c r="F115" t="s">
        <v>230</v>
      </c>
      <c r="G115" t="s">
        <v>340</v>
      </c>
      <c r="H115" t="s">
        <v>225</v>
      </c>
      <c r="I115" t="s">
        <v>634</v>
      </c>
      <c r="J115" t="s">
        <v>635</v>
      </c>
      <c r="K115" t="s">
        <v>582</v>
      </c>
      <c r="L115" t="s">
        <v>92</v>
      </c>
      <c r="M115">
        <v>22102</v>
      </c>
      <c r="N115" t="s">
        <v>212</v>
      </c>
      <c r="O115">
        <v>18375.28</v>
      </c>
      <c r="P115" t="s">
        <v>212</v>
      </c>
      <c r="Q115" s="5" t="str" cm="1">
        <f t="array" aca="1" ref="Q115" ca="1">HYPERLINK("#"&amp;CELL("direccion",Tabla_471065!A111),"108")</f>
        <v>108</v>
      </c>
      <c r="R115" s="5" t="str" cm="1">
        <f t="array" aca="1" ref="R115" ca="1">HYPERLINK("#"&amp;CELL("direccion",Tabla_471039!A111),"108")</f>
        <v>108</v>
      </c>
      <c r="S115" s="5" t="str" cm="1">
        <f t="array" aca="1" ref="S115" ca="1">HYPERLINK("#"&amp;CELL("direccion",Tabla_471067!A111),"108")</f>
        <v>108</v>
      </c>
      <c r="T115" s="5" t="str" cm="1">
        <f t="array" aca="1" ref="T115" ca="1">HYPERLINK("#"&amp;CELL("direccion",Tabla_471023!A111),"108")</f>
        <v>108</v>
      </c>
      <c r="U115" s="5" t="str" cm="1">
        <f t="array" aca="1" ref="U115" ca="1">HYPERLINK("#"&amp;CELL("direccion",Tabla_471047!A111),"108")</f>
        <v>108</v>
      </c>
      <c r="V115" s="5" t="str" cm="1">
        <f t="array" aca="1" ref="V115" ca="1">HYPERLINK("#"&amp;CELL("direccion",Tabla_471030!A111),"108")</f>
        <v>108</v>
      </c>
      <c r="W115" s="5" t="str" cm="1">
        <f t="array" aca="1" ref="W115" ca="1">HYPERLINK("#"&amp;CELL("direccion",Tabla_471041!A111),"108")</f>
        <v>108</v>
      </c>
      <c r="X115" s="5" t="str" cm="1">
        <f t="array" aca="1" ref="X115" ca="1">HYPERLINK("#"&amp;CELL("direccion",Tabla_471031!A111),"108")</f>
        <v>108</v>
      </c>
      <c r="Y115" s="5" t="str" cm="1">
        <f t="array" aca="1" ref="Y115" ca="1">HYPERLINK("#"&amp;CELL("direccion",Tabla_471032!A111),"108")</f>
        <v>108</v>
      </c>
      <c r="Z115" s="5" t="str" cm="1">
        <f t="array" aca="1" ref="Z115" ca="1">HYPERLINK("#"&amp;CELL("direccion",Tabla_471059!A111),"108")</f>
        <v>108</v>
      </c>
      <c r="AA115" s="5" t="str" cm="1">
        <f t="array" aca="1" ref="AA115" ca="1">HYPERLINK("#"&amp;CELL("direccion",Tabla_471071!A111),"108")</f>
        <v>108</v>
      </c>
      <c r="AB115" s="5" t="str" cm="1">
        <f t="array" aca="1" ref="AB115" ca="1">HYPERLINK("#"&amp;CELL("direccion",Tabla_471062!A111),"108")</f>
        <v>108</v>
      </c>
      <c r="AC115" s="5" t="str" cm="1">
        <f t="array" aca="1" ref="AC115" ca="1">HYPERLINK("#"&amp;CELL("direccion",Tabla_471074!A111),"108")</f>
        <v>108</v>
      </c>
      <c r="AD115" t="s">
        <v>213</v>
      </c>
      <c r="AE115" s="3">
        <v>45747</v>
      </c>
    </row>
    <row r="116" spans="1:31" x14ac:dyDescent="0.3">
      <c r="A116">
        <v>2025</v>
      </c>
      <c r="B116" s="3">
        <v>45658</v>
      </c>
      <c r="C116" s="3">
        <v>45747</v>
      </c>
      <c r="D116" t="s">
        <v>84</v>
      </c>
      <c r="E116">
        <v>25</v>
      </c>
      <c r="F116" t="s">
        <v>246</v>
      </c>
      <c r="G116" t="s">
        <v>341</v>
      </c>
      <c r="H116" t="s">
        <v>225</v>
      </c>
      <c r="I116" t="s">
        <v>636</v>
      </c>
      <c r="J116" t="s">
        <v>557</v>
      </c>
      <c r="K116" t="s">
        <v>637</v>
      </c>
      <c r="L116" t="s">
        <v>91</v>
      </c>
      <c r="M116">
        <v>24672</v>
      </c>
      <c r="N116" t="s">
        <v>212</v>
      </c>
      <c r="O116">
        <v>20384.75</v>
      </c>
      <c r="P116" t="s">
        <v>212</v>
      </c>
      <c r="Q116" s="5" t="str" cm="1">
        <f t="array" aca="1" ref="Q116" ca="1">HYPERLINK("#"&amp;CELL("direccion",Tabla_471065!A112),"109")</f>
        <v>109</v>
      </c>
      <c r="R116" s="5" t="str" cm="1">
        <f t="array" aca="1" ref="R116" ca="1">HYPERLINK("#"&amp;CELL("direccion",Tabla_471039!A112),"109")</f>
        <v>109</v>
      </c>
      <c r="S116" s="5" t="str" cm="1">
        <f t="array" aca="1" ref="S116" ca="1">HYPERLINK("#"&amp;CELL("direccion",Tabla_471067!A112),"109")</f>
        <v>109</v>
      </c>
      <c r="T116" s="5" t="str" cm="1">
        <f t="array" aca="1" ref="T116" ca="1">HYPERLINK("#"&amp;CELL("direccion",Tabla_471023!A112),"109")</f>
        <v>109</v>
      </c>
      <c r="U116" s="5" t="str" cm="1">
        <f t="array" aca="1" ref="U116" ca="1">HYPERLINK("#"&amp;CELL("direccion",Tabla_471047!A112),"109")</f>
        <v>109</v>
      </c>
      <c r="V116" s="5" t="str" cm="1">
        <f t="array" aca="1" ref="V116" ca="1">HYPERLINK("#"&amp;CELL("direccion",Tabla_471030!A112),"109")</f>
        <v>109</v>
      </c>
      <c r="W116" s="5" t="str" cm="1">
        <f t="array" aca="1" ref="W116" ca="1">HYPERLINK("#"&amp;CELL("direccion",Tabla_471041!A112),"109")</f>
        <v>109</v>
      </c>
      <c r="X116" s="5" t="str" cm="1">
        <f t="array" aca="1" ref="X116" ca="1">HYPERLINK("#"&amp;CELL("direccion",Tabla_471031!A112),"109")</f>
        <v>109</v>
      </c>
      <c r="Y116" s="5" t="str" cm="1">
        <f t="array" aca="1" ref="Y116" ca="1">HYPERLINK("#"&amp;CELL("direccion",Tabla_471032!A112),"109")</f>
        <v>109</v>
      </c>
      <c r="Z116" s="5" t="str" cm="1">
        <f t="array" aca="1" ref="Z116" ca="1">HYPERLINK("#"&amp;CELL("direccion",Tabla_471059!A112),"109")</f>
        <v>109</v>
      </c>
      <c r="AA116" s="5" t="str" cm="1">
        <f t="array" aca="1" ref="AA116" ca="1">HYPERLINK("#"&amp;CELL("direccion",Tabla_471071!A112),"109")</f>
        <v>109</v>
      </c>
      <c r="AB116" s="5" t="str" cm="1">
        <f t="array" aca="1" ref="AB116" ca="1">HYPERLINK("#"&amp;CELL("direccion",Tabla_471062!A112),"109")</f>
        <v>109</v>
      </c>
      <c r="AC116" s="5" t="str" cm="1">
        <f t="array" aca="1" ref="AC116" ca="1">HYPERLINK("#"&amp;CELL("direccion",Tabla_471074!A112),"109")</f>
        <v>109</v>
      </c>
      <c r="AD116" t="s">
        <v>213</v>
      </c>
      <c r="AE116" s="3">
        <v>45747</v>
      </c>
    </row>
    <row r="117" spans="1:31" x14ac:dyDescent="0.3">
      <c r="A117">
        <v>2025</v>
      </c>
      <c r="B117" s="3">
        <v>45658</v>
      </c>
      <c r="C117" s="3">
        <v>45747</v>
      </c>
      <c r="D117" t="s">
        <v>84</v>
      </c>
      <c r="E117">
        <v>24</v>
      </c>
      <c r="F117" t="s">
        <v>230</v>
      </c>
      <c r="G117" t="s">
        <v>342</v>
      </c>
      <c r="H117" t="s">
        <v>225</v>
      </c>
      <c r="I117" t="s">
        <v>638</v>
      </c>
      <c r="J117" t="s">
        <v>639</v>
      </c>
      <c r="K117" t="s">
        <v>582</v>
      </c>
      <c r="L117" t="s">
        <v>92</v>
      </c>
      <c r="M117">
        <v>22102</v>
      </c>
      <c r="N117" t="s">
        <v>212</v>
      </c>
      <c r="O117">
        <v>18375.28</v>
      </c>
      <c r="P117" t="s">
        <v>212</v>
      </c>
      <c r="Q117" s="5" t="str" cm="1">
        <f t="array" aca="1" ref="Q117" ca="1">HYPERLINK("#"&amp;CELL("direccion",Tabla_471065!A113),"110")</f>
        <v>110</v>
      </c>
      <c r="R117" s="5" t="str" cm="1">
        <f t="array" aca="1" ref="R117" ca="1">HYPERLINK("#"&amp;CELL("direccion",Tabla_471039!A113),"110")</f>
        <v>110</v>
      </c>
      <c r="S117" s="5" t="str" cm="1">
        <f t="array" aca="1" ref="S117" ca="1">HYPERLINK("#"&amp;CELL("direccion",Tabla_471067!A113),"110")</f>
        <v>110</v>
      </c>
      <c r="T117" s="5" t="str" cm="1">
        <f t="array" aca="1" ref="T117" ca="1">HYPERLINK("#"&amp;CELL("direccion",Tabla_471023!A113),"110")</f>
        <v>110</v>
      </c>
      <c r="U117" s="5" t="str" cm="1">
        <f t="array" aca="1" ref="U117" ca="1">HYPERLINK("#"&amp;CELL("direccion",Tabla_471047!A113),"110")</f>
        <v>110</v>
      </c>
      <c r="V117" s="5" t="str" cm="1">
        <f t="array" aca="1" ref="V117" ca="1">HYPERLINK("#"&amp;CELL("direccion",Tabla_471030!A113),"110")</f>
        <v>110</v>
      </c>
      <c r="W117" s="5" t="str" cm="1">
        <f t="array" aca="1" ref="W117" ca="1">HYPERLINK("#"&amp;CELL("direccion",Tabla_471041!A113),"110")</f>
        <v>110</v>
      </c>
      <c r="X117" s="5" t="str" cm="1">
        <f t="array" aca="1" ref="X117" ca="1">HYPERLINK("#"&amp;CELL("direccion",Tabla_471031!A113),"110")</f>
        <v>110</v>
      </c>
      <c r="Y117" s="5" t="str" cm="1">
        <f t="array" aca="1" ref="Y117" ca="1">HYPERLINK("#"&amp;CELL("direccion",Tabla_471032!A113),"110")</f>
        <v>110</v>
      </c>
      <c r="Z117" s="5" t="str" cm="1">
        <f t="array" aca="1" ref="Z117" ca="1">HYPERLINK("#"&amp;CELL("direccion",Tabla_471059!A113),"110")</f>
        <v>110</v>
      </c>
      <c r="AA117" s="5" t="str" cm="1">
        <f t="array" aca="1" ref="AA117" ca="1">HYPERLINK("#"&amp;CELL("direccion",Tabla_471071!A113),"110")</f>
        <v>110</v>
      </c>
      <c r="AB117" s="5" t="str" cm="1">
        <f t="array" aca="1" ref="AB117" ca="1">HYPERLINK("#"&amp;CELL("direccion",Tabla_471062!A113),"110")</f>
        <v>110</v>
      </c>
      <c r="AC117" s="5" t="str" cm="1">
        <f t="array" aca="1" ref="AC117" ca="1">HYPERLINK("#"&amp;CELL("direccion",Tabla_471074!A113),"110")</f>
        <v>110</v>
      </c>
      <c r="AD117" t="s">
        <v>213</v>
      </c>
      <c r="AE117" s="3">
        <v>45747</v>
      </c>
    </row>
    <row r="118" spans="1:31" x14ac:dyDescent="0.3">
      <c r="A118">
        <v>2025</v>
      </c>
      <c r="B118" s="3">
        <v>45658</v>
      </c>
      <c r="C118" s="3">
        <v>45747</v>
      </c>
      <c r="D118" t="s">
        <v>84</v>
      </c>
      <c r="E118">
        <v>42</v>
      </c>
      <c r="F118" t="s">
        <v>243</v>
      </c>
      <c r="G118" t="s">
        <v>343</v>
      </c>
      <c r="H118" t="s">
        <v>225</v>
      </c>
      <c r="I118" t="s">
        <v>640</v>
      </c>
      <c r="J118" t="s">
        <v>641</v>
      </c>
      <c r="K118" t="s">
        <v>482</v>
      </c>
      <c r="L118" t="s">
        <v>92</v>
      </c>
      <c r="M118">
        <v>67189</v>
      </c>
      <c r="N118" t="s">
        <v>212</v>
      </c>
      <c r="O118">
        <v>51243.040000000001</v>
      </c>
      <c r="P118" t="s">
        <v>212</v>
      </c>
      <c r="Q118" s="5" t="str" cm="1">
        <f t="array" aca="1" ref="Q118" ca="1">HYPERLINK("#"&amp;CELL("direccion",Tabla_471065!A114),"111")</f>
        <v>111</v>
      </c>
      <c r="R118" s="5" t="str" cm="1">
        <f t="array" aca="1" ref="R118" ca="1">HYPERLINK("#"&amp;CELL("direccion",Tabla_471039!A114),"111")</f>
        <v>111</v>
      </c>
      <c r="S118" s="5" t="str" cm="1">
        <f t="array" aca="1" ref="S118" ca="1">HYPERLINK("#"&amp;CELL("direccion",Tabla_471067!A114),"111")</f>
        <v>111</v>
      </c>
      <c r="T118" s="5" t="str" cm="1">
        <f t="array" aca="1" ref="T118" ca="1">HYPERLINK("#"&amp;CELL("direccion",Tabla_471023!A114),"111")</f>
        <v>111</v>
      </c>
      <c r="U118" s="5" t="str" cm="1">
        <f t="array" aca="1" ref="U118" ca="1">HYPERLINK("#"&amp;CELL("direccion",Tabla_471047!A114),"111")</f>
        <v>111</v>
      </c>
      <c r="V118" s="5" t="str" cm="1">
        <f t="array" aca="1" ref="V118" ca="1">HYPERLINK("#"&amp;CELL("direccion",Tabla_471030!A114),"111")</f>
        <v>111</v>
      </c>
      <c r="W118" s="5" t="str" cm="1">
        <f t="array" aca="1" ref="W118" ca="1">HYPERLINK("#"&amp;CELL("direccion",Tabla_471041!A114),"111")</f>
        <v>111</v>
      </c>
      <c r="X118" s="5" t="str" cm="1">
        <f t="array" aca="1" ref="X118" ca="1">HYPERLINK("#"&amp;CELL("direccion",Tabla_471031!A114),"111")</f>
        <v>111</v>
      </c>
      <c r="Y118" s="5" t="str" cm="1">
        <f t="array" aca="1" ref="Y118" ca="1">HYPERLINK("#"&amp;CELL("direccion",Tabla_471032!A114),"111")</f>
        <v>111</v>
      </c>
      <c r="Z118" s="5" t="str" cm="1">
        <f t="array" aca="1" ref="Z118" ca="1">HYPERLINK("#"&amp;CELL("direccion",Tabla_471059!A114),"111")</f>
        <v>111</v>
      </c>
      <c r="AA118" s="5" t="str" cm="1">
        <f t="array" aca="1" ref="AA118" ca="1">HYPERLINK("#"&amp;CELL("direccion",Tabla_471071!A114),"111")</f>
        <v>111</v>
      </c>
      <c r="AB118" s="5" t="str" cm="1">
        <f t="array" aca="1" ref="AB118" ca="1">HYPERLINK("#"&amp;CELL("direccion",Tabla_471062!A114),"111")</f>
        <v>111</v>
      </c>
      <c r="AC118" s="5" t="str" cm="1">
        <f t="array" aca="1" ref="AC118" ca="1">HYPERLINK("#"&amp;CELL("direccion",Tabla_471074!A114),"111")</f>
        <v>111</v>
      </c>
      <c r="AD118" t="s">
        <v>213</v>
      </c>
      <c r="AE118" s="3">
        <v>45747</v>
      </c>
    </row>
    <row r="119" spans="1:31" x14ac:dyDescent="0.3">
      <c r="A119">
        <v>2025</v>
      </c>
      <c r="B119" s="3">
        <v>45658</v>
      </c>
      <c r="C119" s="3">
        <v>45747</v>
      </c>
      <c r="D119" t="s">
        <v>84</v>
      </c>
      <c r="E119">
        <v>29</v>
      </c>
      <c r="F119" t="s">
        <v>226</v>
      </c>
      <c r="G119" t="s">
        <v>344</v>
      </c>
      <c r="H119" t="s">
        <v>225</v>
      </c>
      <c r="I119" t="s">
        <v>642</v>
      </c>
      <c r="J119" t="s">
        <v>482</v>
      </c>
      <c r="K119" t="s">
        <v>483</v>
      </c>
      <c r="L119" t="s">
        <v>91</v>
      </c>
      <c r="M119">
        <v>35248</v>
      </c>
      <c r="N119" t="s">
        <v>212</v>
      </c>
      <c r="O119">
        <v>28526.67</v>
      </c>
      <c r="P119" t="s">
        <v>212</v>
      </c>
      <c r="Q119" s="5" t="str" cm="1">
        <f t="array" aca="1" ref="Q119" ca="1">HYPERLINK("#"&amp;CELL("direccion",Tabla_471065!A115),"112")</f>
        <v>112</v>
      </c>
      <c r="R119" s="5" t="str" cm="1">
        <f t="array" aca="1" ref="R119" ca="1">HYPERLINK("#"&amp;CELL("direccion",Tabla_471039!A115),"112")</f>
        <v>112</v>
      </c>
      <c r="S119" s="5" t="str" cm="1">
        <f t="array" aca="1" ref="S119" ca="1">HYPERLINK("#"&amp;CELL("direccion",Tabla_471067!A115),"112")</f>
        <v>112</v>
      </c>
      <c r="T119" s="5" t="str" cm="1">
        <f t="array" aca="1" ref="T119" ca="1">HYPERLINK("#"&amp;CELL("direccion",Tabla_471023!A115),"112")</f>
        <v>112</v>
      </c>
      <c r="U119" s="5" t="str" cm="1">
        <f t="array" aca="1" ref="U119" ca="1">HYPERLINK("#"&amp;CELL("direccion",Tabla_471047!A115),"112")</f>
        <v>112</v>
      </c>
      <c r="V119" s="5" t="str" cm="1">
        <f t="array" aca="1" ref="V119" ca="1">HYPERLINK("#"&amp;CELL("direccion",Tabla_471030!A115),"112")</f>
        <v>112</v>
      </c>
      <c r="W119" s="5" t="str" cm="1">
        <f t="array" aca="1" ref="W119" ca="1">HYPERLINK("#"&amp;CELL("direccion",Tabla_471041!A115),"112")</f>
        <v>112</v>
      </c>
      <c r="X119" s="5" t="str" cm="1">
        <f t="array" aca="1" ref="X119" ca="1">HYPERLINK("#"&amp;CELL("direccion",Tabla_471031!A115),"112")</f>
        <v>112</v>
      </c>
      <c r="Y119" s="5" t="str" cm="1">
        <f t="array" aca="1" ref="Y119" ca="1">HYPERLINK("#"&amp;CELL("direccion",Tabla_471032!A115),"112")</f>
        <v>112</v>
      </c>
      <c r="Z119" s="5" t="str" cm="1">
        <f t="array" aca="1" ref="Z119" ca="1">HYPERLINK("#"&amp;CELL("direccion",Tabla_471059!A115),"112")</f>
        <v>112</v>
      </c>
      <c r="AA119" s="5" t="str" cm="1">
        <f t="array" aca="1" ref="AA119" ca="1">HYPERLINK("#"&amp;CELL("direccion",Tabla_471071!A115),"112")</f>
        <v>112</v>
      </c>
      <c r="AB119" s="5" t="str" cm="1">
        <f t="array" aca="1" ref="AB119" ca="1">HYPERLINK("#"&amp;CELL("direccion",Tabla_471062!A115),"112")</f>
        <v>112</v>
      </c>
      <c r="AC119" s="5" t="str" cm="1">
        <f t="array" aca="1" ref="AC119" ca="1">HYPERLINK("#"&amp;CELL("direccion",Tabla_471074!A115),"112")</f>
        <v>112</v>
      </c>
      <c r="AD119" t="s">
        <v>213</v>
      </c>
      <c r="AE119" s="3">
        <v>45747</v>
      </c>
    </row>
    <row r="120" spans="1:31" x14ac:dyDescent="0.3">
      <c r="A120">
        <v>2025</v>
      </c>
      <c r="B120" s="3">
        <v>45658</v>
      </c>
      <c r="C120" s="3">
        <v>45747</v>
      </c>
      <c r="D120" t="s">
        <v>84</v>
      </c>
      <c r="E120">
        <v>25</v>
      </c>
      <c r="F120" t="s">
        <v>246</v>
      </c>
      <c r="G120" t="s">
        <v>345</v>
      </c>
      <c r="H120" t="s">
        <v>225</v>
      </c>
      <c r="I120" t="s">
        <v>643</v>
      </c>
      <c r="J120" t="s">
        <v>644</v>
      </c>
      <c r="K120" t="s">
        <v>644</v>
      </c>
      <c r="L120" t="s">
        <v>92</v>
      </c>
      <c r="M120">
        <v>24672</v>
      </c>
      <c r="N120" t="s">
        <v>212</v>
      </c>
      <c r="O120">
        <v>20384.75</v>
      </c>
      <c r="P120" t="s">
        <v>212</v>
      </c>
      <c r="Q120" s="5" t="str" cm="1">
        <f t="array" aca="1" ref="Q120" ca="1">HYPERLINK("#"&amp;CELL("direccion",Tabla_471065!A116),"113")</f>
        <v>113</v>
      </c>
      <c r="R120" s="5" t="str" cm="1">
        <f t="array" aca="1" ref="R120" ca="1">HYPERLINK("#"&amp;CELL("direccion",Tabla_471039!A116),"113")</f>
        <v>113</v>
      </c>
      <c r="S120" s="5" t="str" cm="1">
        <f t="array" aca="1" ref="S120" ca="1">HYPERLINK("#"&amp;CELL("direccion",Tabla_471067!A116),"113")</f>
        <v>113</v>
      </c>
      <c r="T120" s="5" t="str" cm="1">
        <f t="array" aca="1" ref="T120" ca="1">HYPERLINK("#"&amp;CELL("direccion",Tabla_471023!A116),"113")</f>
        <v>113</v>
      </c>
      <c r="U120" s="5" t="str" cm="1">
        <f t="array" aca="1" ref="U120" ca="1">HYPERLINK("#"&amp;CELL("direccion",Tabla_471047!A116),"113")</f>
        <v>113</v>
      </c>
      <c r="V120" s="5" t="str" cm="1">
        <f t="array" aca="1" ref="V120" ca="1">HYPERLINK("#"&amp;CELL("direccion",Tabla_471030!A116),"113")</f>
        <v>113</v>
      </c>
      <c r="W120" s="5" t="str" cm="1">
        <f t="array" aca="1" ref="W120" ca="1">HYPERLINK("#"&amp;CELL("direccion",Tabla_471041!A116),"113")</f>
        <v>113</v>
      </c>
      <c r="X120" s="5" t="str" cm="1">
        <f t="array" aca="1" ref="X120" ca="1">HYPERLINK("#"&amp;CELL("direccion",Tabla_471031!A116),"113")</f>
        <v>113</v>
      </c>
      <c r="Y120" s="5" t="str" cm="1">
        <f t="array" aca="1" ref="Y120" ca="1">HYPERLINK("#"&amp;CELL("direccion",Tabla_471032!A116),"113")</f>
        <v>113</v>
      </c>
      <c r="Z120" s="5" t="str" cm="1">
        <f t="array" aca="1" ref="Z120" ca="1">HYPERLINK("#"&amp;CELL("direccion",Tabla_471059!A116),"113")</f>
        <v>113</v>
      </c>
      <c r="AA120" s="5" t="str" cm="1">
        <f t="array" aca="1" ref="AA120" ca="1">HYPERLINK("#"&amp;CELL("direccion",Tabla_471071!A116),"113")</f>
        <v>113</v>
      </c>
      <c r="AB120" s="5" t="str" cm="1">
        <f t="array" aca="1" ref="AB120" ca="1">HYPERLINK("#"&amp;CELL("direccion",Tabla_471062!A116),"113")</f>
        <v>113</v>
      </c>
      <c r="AC120" s="5" t="str" cm="1">
        <f t="array" aca="1" ref="AC120" ca="1">HYPERLINK("#"&amp;CELL("direccion",Tabla_471074!A116),"113")</f>
        <v>113</v>
      </c>
      <c r="AD120" t="s">
        <v>213</v>
      </c>
      <c r="AE120" s="3">
        <v>45747</v>
      </c>
    </row>
    <row r="121" spans="1:31" x14ac:dyDescent="0.3">
      <c r="A121">
        <v>2025</v>
      </c>
      <c r="B121" s="3">
        <v>45658</v>
      </c>
      <c r="C121" s="3">
        <v>45747</v>
      </c>
      <c r="D121" t="s">
        <v>84</v>
      </c>
      <c r="E121">
        <v>21</v>
      </c>
      <c r="F121" t="s">
        <v>228</v>
      </c>
      <c r="G121" t="s">
        <v>346</v>
      </c>
      <c r="H121" t="s">
        <v>225</v>
      </c>
      <c r="I121" t="s">
        <v>645</v>
      </c>
      <c r="J121" t="s">
        <v>557</v>
      </c>
      <c r="K121" t="s">
        <v>646</v>
      </c>
      <c r="L121" t="s">
        <v>91</v>
      </c>
      <c r="M121">
        <v>16912</v>
      </c>
      <c r="N121" t="s">
        <v>212</v>
      </c>
      <c r="O121">
        <v>14375.26</v>
      </c>
      <c r="P121" t="s">
        <v>212</v>
      </c>
      <c r="Q121" s="5" t="str" cm="1">
        <f t="array" aca="1" ref="Q121" ca="1">HYPERLINK("#"&amp;CELL("direccion",Tabla_471065!A117),"114")</f>
        <v>114</v>
      </c>
      <c r="R121" s="5" t="str" cm="1">
        <f t="array" aca="1" ref="R121" ca="1">HYPERLINK("#"&amp;CELL("direccion",Tabla_471039!A117),"114")</f>
        <v>114</v>
      </c>
      <c r="S121" s="5" t="str" cm="1">
        <f t="array" aca="1" ref="S121" ca="1">HYPERLINK("#"&amp;CELL("direccion",Tabla_471067!A117),"114")</f>
        <v>114</v>
      </c>
      <c r="T121" s="5" t="str" cm="1">
        <f t="array" aca="1" ref="T121" ca="1">HYPERLINK("#"&amp;CELL("direccion",Tabla_471023!A117),"114")</f>
        <v>114</v>
      </c>
      <c r="U121" s="5" t="str" cm="1">
        <f t="array" aca="1" ref="U121" ca="1">HYPERLINK("#"&amp;CELL("direccion",Tabla_471047!A117),"114")</f>
        <v>114</v>
      </c>
      <c r="V121" s="5" t="str" cm="1">
        <f t="array" aca="1" ref="V121" ca="1">HYPERLINK("#"&amp;CELL("direccion",Tabla_471030!A117),"114")</f>
        <v>114</v>
      </c>
      <c r="W121" s="5" t="str" cm="1">
        <f t="array" aca="1" ref="W121" ca="1">HYPERLINK("#"&amp;CELL("direccion",Tabla_471041!A117),"114")</f>
        <v>114</v>
      </c>
      <c r="X121" s="5" t="str" cm="1">
        <f t="array" aca="1" ref="X121" ca="1">HYPERLINK("#"&amp;CELL("direccion",Tabla_471031!A117),"114")</f>
        <v>114</v>
      </c>
      <c r="Y121" s="5" t="str" cm="1">
        <f t="array" aca="1" ref="Y121" ca="1">HYPERLINK("#"&amp;CELL("direccion",Tabla_471032!A117),"114")</f>
        <v>114</v>
      </c>
      <c r="Z121" s="5" t="str" cm="1">
        <f t="array" aca="1" ref="Z121" ca="1">HYPERLINK("#"&amp;CELL("direccion",Tabla_471059!A117),"114")</f>
        <v>114</v>
      </c>
      <c r="AA121" s="5" t="str" cm="1">
        <f t="array" aca="1" ref="AA121" ca="1">HYPERLINK("#"&amp;CELL("direccion",Tabla_471071!A117),"114")</f>
        <v>114</v>
      </c>
      <c r="AB121" s="5" t="str" cm="1">
        <f t="array" aca="1" ref="AB121" ca="1">HYPERLINK("#"&amp;CELL("direccion",Tabla_471062!A117),"114")</f>
        <v>114</v>
      </c>
      <c r="AC121" s="5" t="str" cm="1">
        <f t="array" aca="1" ref="AC121" ca="1">HYPERLINK("#"&amp;CELL("direccion",Tabla_471074!A117),"114")</f>
        <v>114</v>
      </c>
      <c r="AD121" t="s">
        <v>213</v>
      </c>
      <c r="AE121" s="3">
        <v>45747</v>
      </c>
    </row>
    <row r="122" spans="1:31" x14ac:dyDescent="0.3">
      <c r="A122">
        <v>2025</v>
      </c>
      <c r="B122" s="3">
        <v>45658</v>
      </c>
      <c r="C122" s="3">
        <v>45747</v>
      </c>
      <c r="D122" t="s">
        <v>84</v>
      </c>
      <c r="E122">
        <v>25</v>
      </c>
      <c r="F122" t="s">
        <v>246</v>
      </c>
      <c r="G122" t="s">
        <v>347</v>
      </c>
      <c r="H122" t="s">
        <v>225</v>
      </c>
      <c r="I122" t="s">
        <v>647</v>
      </c>
      <c r="J122" t="s">
        <v>487</v>
      </c>
      <c r="K122" t="s">
        <v>453</v>
      </c>
      <c r="L122" t="s">
        <v>92</v>
      </c>
      <c r="M122">
        <v>24672</v>
      </c>
      <c r="N122" t="s">
        <v>212</v>
      </c>
      <c r="O122">
        <v>20384.75</v>
      </c>
      <c r="P122" t="s">
        <v>212</v>
      </c>
      <c r="Q122" s="5" t="str" cm="1">
        <f t="array" aca="1" ref="Q122" ca="1">HYPERLINK("#"&amp;CELL("direccion",Tabla_471065!A118),"115")</f>
        <v>115</v>
      </c>
      <c r="R122" s="5" t="str" cm="1">
        <f t="array" aca="1" ref="R122" ca="1">HYPERLINK("#"&amp;CELL("direccion",Tabla_471039!A118),"115")</f>
        <v>115</v>
      </c>
      <c r="S122" s="5" t="str" cm="1">
        <f t="array" aca="1" ref="S122" ca="1">HYPERLINK("#"&amp;CELL("direccion",Tabla_471067!A118),"115")</f>
        <v>115</v>
      </c>
      <c r="T122" s="5" t="str" cm="1">
        <f t="array" aca="1" ref="T122" ca="1">HYPERLINK("#"&amp;CELL("direccion",Tabla_471023!A118),"115")</f>
        <v>115</v>
      </c>
      <c r="U122" s="5" t="str" cm="1">
        <f t="array" aca="1" ref="U122" ca="1">HYPERLINK("#"&amp;CELL("direccion",Tabla_471047!A118),"115")</f>
        <v>115</v>
      </c>
      <c r="V122" s="5" t="str" cm="1">
        <f t="array" aca="1" ref="V122" ca="1">HYPERLINK("#"&amp;CELL("direccion",Tabla_471030!A118),"115")</f>
        <v>115</v>
      </c>
      <c r="W122" s="5" t="str" cm="1">
        <f t="array" aca="1" ref="W122" ca="1">HYPERLINK("#"&amp;CELL("direccion",Tabla_471041!A118),"115")</f>
        <v>115</v>
      </c>
      <c r="X122" s="5" t="str" cm="1">
        <f t="array" aca="1" ref="X122" ca="1">HYPERLINK("#"&amp;CELL("direccion",Tabla_471031!A118),"115")</f>
        <v>115</v>
      </c>
      <c r="Y122" s="5" t="str" cm="1">
        <f t="array" aca="1" ref="Y122" ca="1">HYPERLINK("#"&amp;CELL("direccion",Tabla_471032!A118),"115")</f>
        <v>115</v>
      </c>
      <c r="Z122" s="5" t="str" cm="1">
        <f t="array" aca="1" ref="Z122" ca="1">HYPERLINK("#"&amp;CELL("direccion",Tabla_471059!A118),"115")</f>
        <v>115</v>
      </c>
      <c r="AA122" s="5" t="str" cm="1">
        <f t="array" aca="1" ref="AA122" ca="1">HYPERLINK("#"&amp;CELL("direccion",Tabla_471071!A118),"115")</f>
        <v>115</v>
      </c>
      <c r="AB122" s="5" t="str" cm="1">
        <f t="array" aca="1" ref="AB122" ca="1">HYPERLINK("#"&amp;CELL("direccion",Tabla_471062!A118),"115")</f>
        <v>115</v>
      </c>
      <c r="AC122" s="5" t="str" cm="1">
        <f t="array" aca="1" ref="AC122" ca="1">HYPERLINK("#"&amp;CELL("direccion",Tabla_471074!A118),"115")</f>
        <v>115</v>
      </c>
      <c r="AD122" t="s">
        <v>213</v>
      </c>
      <c r="AE122" s="3">
        <v>45747</v>
      </c>
    </row>
    <row r="123" spans="1:31" x14ac:dyDescent="0.3">
      <c r="A123">
        <v>2025</v>
      </c>
      <c r="B123" s="3">
        <v>45658</v>
      </c>
      <c r="C123" s="3">
        <v>45747</v>
      </c>
      <c r="D123" t="s">
        <v>84</v>
      </c>
      <c r="E123">
        <v>21</v>
      </c>
      <c r="F123" t="s">
        <v>228</v>
      </c>
      <c r="G123" t="s">
        <v>348</v>
      </c>
      <c r="H123" t="s">
        <v>225</v>
      </c>
      <c r="I123" t="s">
        <v>491</v>
      </c>
      <c r="J123" t="s">
        <v>491</v>
      </c>
      <c r="K123" t="s">
        <v>491</v>
      </c>
      <c r="M123">
        <v>0</v>
      </c>
      <c r="N123" t="s">
        <v>212</v>
      </c>
      <c r="O123">
        <v>0</v>
      </c>
      <c r="P123" t="s">
        <v>212</v>
      </c>
      <c r="Q123" s="5" t="str" cm="1">
        <f t="array" aca="1" ref="Q123" ca="1">HYPERLINK("#"&amp;CELL("direccion",Tabla_471065!A119),"116")</f>
        <v>116</v>
      </c>
      <c r="R123" s="5" t="str" cm="1">
        <f t="array" aca="1" ref="R123" ca="1">HYPERLINK("#"&amp;CELL("direccion",Tabla_471039!A119),"116")</f>
        <v>116</v>
      </c>
      <c r="S123" s="5" t="str" cm="1">
        <f t="array" aca="1" ref="S123" ca="1">HYPERLINK("#"&amp;CELL("direccion",Tabla_471067!A119),"116")</f>
        <v>116</v>
      </c>
      <c r="T123" s="5" t="str" cm="1">
        <f t="array" aca="1" ref="T123" ca="1">HYPERLINK("#"&amp;CELL("direccion",Tabla_471023!A119),"116")</f>
        <v>116</v>
      </c>
      <c r="U123" s="5" t="str" cm="1">
        <f t="array" aca="1" ref="U123" ca="1">HYPERLINK("#"&amp;CELL("direccion",Tabla_471047!A119),"116")</f>
        <v>116</v>
      </c>
      <c r="V123" s="5" t="str" cm="1">
        <f t="array" aca="1" ref="V123" ca="1">HYPERLINK("#"&amp;CELL("direccion",Tabla_471030!A119),"116")</f>
        <v>116</v>
      </c>
      <c r="W123" s="5" t="str" cm="1">
        <f t="array" aca="1" ref="W123" ca="1">HYPERLINK("#"&amp;CELL("direccion",Tabla_471041!A119),"116")</f>
        <v>116</v>
      </c>
      <c r="X123" s="5" t="str" cm="1">
        <f t="array" aca="1" ref="X123" ca="1">HYPERLINK("#"&amp;CELL("direccion",Tabla_471031!A119),"116")</f>
        <v>116</v>
      </c>
      <c r="Y123" s="5" t="str" cm="1">
        <f t="array" aca="1" ref="Y123" ca="1">HYPERLINK("#"&amp;CELL("direccion",Tabla_471032!A119),"116")</f>
        <v>116</v>
      </c>
      <c r="Z123" s="5" t="str" cm="1">
        <f t="array" aca="1" ref="Z123" ca="1">HYPERLINK("#"&amp;CELL("direccion",Tabla_471059!A119),"116")</f>
        <v>116</v>
      </c>
      <c r="AA123" s="5" t="str" cm="1">
        <f t="array" aca="1" ref="AA123" ca="1">HYPERLINK("#"&amp;CELL("direccion",Tabla_471071!A119),"116")</f>
        <v>116</v>
      </c>
      <c r="AB123" s="5" t="str" cm="1">
        <f t="array" aca="1" ref="AB123" ca="1">HYPERLINK("#"&amp;CELL("direccion",Tabla_471062!A119),"116")</f>
        <v>116</v>
      </c>
      <c r="AC123" s="5" t="str" cm="1">
        <f t="array" aca="1" ref="AC123" ca="1">HYPERLINK("#"&amp;CELL("direccion",Tabla_471074!A119),"116")</f>
        <v>116</v>
      </c>
      <c r="AD123" t="s">
        <v>213</v>
      </c>
      <c r="AE123" s="3">
        <v>45747</v>
      </c>
    </row>
    <row r="124" spans="1:31" x14ac:dyDescent="0.3">
      <c r="A124">
        <v>2025</v>
      </c>
      <c r="B124" s="3">
        <v>45658</v>
      </c>
      <c r="C124" s="3">
        <v>45747</v>
      </c>
      <c r="D124" t="s">
        <v>84</v>
      </c>
      <c r="E124">
        <v>1032</v>
      </c>
      <c r="F124" t="s">
        <v>349</v>
      </c>
      <c r="G124" t="s">
        <v>349</v>
      </c>
      <c r="H124" t="s">
        <v>225</v>
      </c>
      <c r="I124" t="s">
        <v>648</v>
      </c>
      <c r="J124" t="s">
        <v>483</v>
      </c>
      <c r="K124" t="s">
        <v>432</v>
      </c>
      <c r="L124" t="s">
        <v>92</v>
      </c>
      <c r="M124">
        <v>15352</v>
      </c>
      <c r="N124" t="s">
        <v>212</v>
      </c>
      <c r="O124">
        <v>13332.5</v>
      </c>
      <c r="P124" t="s">
        <v>212</v>
      </c>
      <c r="Q124" s="5" t="str" cm="1">
        <f t="array" aca="1" ref="Q124" ca="1">HYPERLINK("#"&amp;CELL("direccion",Tabla_471065!A120),"117")</f>
        <v>117</v>
      </c>
      <c r="R124" s="5" t="str" cm="1">
        <f t="array" aca="1" ref="R124" ca="1">HYPERLINK("#"&amp;CELL("direccion",Tabla_471039!A120),"117")</f>
        <v>117</v>
      </c>
      <c r="S124" s="5" t="str" cm="1">
        <f t="array" aca="1" ref="S124" ca="1">HYPERLINK("#"&amp;CELL("direccion",Tabla_471067!A120),"117")</f>
        <v>117</v>
      </c>
      <c r="T124" s="5" t="str" cm="1">
        <f t="array" aca="1" ref="T124" ca="1">HYPERLINK("#"&amp;CELL("direccion",Tabla_471023!A120),"117")</f>
        <v>117</v>
      </c>
      <c r="U124" s="5" t="str" cm="1">
        <f t="array" aca="1" ref="U124" ca="1">HYPERLINK("#"&amp;CELL("direccion",Tabla_471047!A120),"117")</f>
        <v>117</v>
      </c>
      <c r="V124" s="5" t="str" cm="1">
        <f t="array" aca="1" ref="V124" ca="1">HYPERLINK("#"&amp;CELL("direccion",Tabla_471030!A120),"117")</f>
        <v>117</v>
      </c>
      <c r="W124" s="5" t="str" cm="1">
        <f t="array" aca="1" ref="W124" ca="1">HYPERLINK("#"&amp;CELL("direccion",Tabla_471041!A120),"117")</f>
        <v>117</v>
      </c>
      <c r="X124" s="5" t="str" cm="1">
        <f t="array" aca="1" ref="X124" ca="1">HYPERLINK("#"&amp;CELL("direccion",Tabla_471031!A120),"117")</f>
        <v>117</v>
      </c>
      <c r="Y124" s="5" t="str" cm="1">
        <f t="array" aca="1" ref="Y124" ca="1">HYPERLINK("#"&amp;CELL("direccion",Tabla_471032!A120),"117")</f>
        <v>117</v>
      </c>
      <c r="Z124" s="5" t="str" cm="1">
        <f t="array" aca="1" ref="Z124" ca="1">HYPERLINK("#"&amp;CELL("direccion",Tabla_471059!A120),"117")</f>
        <v>117</v>
      </c>
      <c r="AA124" s="5" t="str" cm="1">
        <f t="array" aca="1" ref="AA124" ca="1">HYPERLINK("#"&amp;CELL("direccion",Tabla_471071!A120),"117")</f>
        <v>117</v>
      </c>
      <c r="AB124" s="5" t="str" cm="1">
        <f t="array" aca="1" ref="AB124" ca="1">HYPERLINK("#"&amp;CELL("direccion",Tabla_471062!A120),"117")</f>
        <v>117</v>
      </c>
      <c r="AC124" s="5" t="str" cm="1">
        <f t="array" aca="1" ref="AC124" ca="1">HYPERLINK("#"&amp;CELL("direccion",Tabla_471074!A120),"117")</f>
        <v>117</v>
      </c>
      <c r="AD124" t="s">
        <v>213</v>
      </c>
      <c r="AE124" s="3">
        <v>45747</v>
      </c>
    </row>
    <row r="125" spans="1:31" x14ac:dyDescent="0.3">
      <c r="A125">
        <v>2025</v>
      </c>
      <c r="B125" s="3">
        <v>45658</v>
      </c>
      <c r="C125" s="3">
        <v>45747</v>
      </c>
      <c r="D125" t="s">
        <v>84</v>
      </c>
      <c r="E125">
        <v>1031</v>
      </c>
      <c r="F125" t="s">
        <v>350</v>
      </c>
      <c r="G125" t="s">
        <v>350</v>
      </c>
      <c r="H125" t="s">
        <v>225</v>
      </c>
      <c r="I125" t="s">
        <v>539</v>
      </c>
      <c r="J125" t="s">
        <v>649</v>
      </c>
      <c r="K125" t="s">
        <v>524</v>
      </c>
      <c r="L125" t="s">
        <v>92</v>
      </c>
      <c r="M125">
        <v>14935</v>
      </c>
      <c r="N125" t="s">
        <v>212</v>
      </c>
      <c r="O125">
        <v>12994.51</v>
      </c>
      <c r="P125" t="s">
        <v>212</v>
      </c>
      <c r="Q125" s="5" t="str" cm="1">
        <f t="array" aca="1" ref="Q125" ca="1">HYPERLINK("#"&amp;CELL("direccion",Tabla_471065!A121),"118")</f>
        <v>118</v>
      </c>
      <c r="R125" s="5" t="str" cm="1">
        <f t="array" aca="1" ref="R125" ca="1">HYPERLINK("#"&amp;CELL("direccion",Tabla_471039!A121),"118")</f>
        <v>118</v>
      </c>
      <c r="S125" s="5" t="str" cm="1">
        <f t="array" aca="1" ref="S125" ca="1">HYPERLINK("#"&amp;CELL("direccion",Tabla_471067!A121),"118")</f>
        <v>118</v>
      </c>
      <c r="T125" s="5" t="str" cm="1">
        <f t="array" aca="1" ref="T125" ca="1">HYPERLINK("#"&amp;CELL("direccion",Tabla_471023!A121),"118")</f>
        <v>118</v>
      </c>
      <c r="U125" s="5" t="str" cm="1">
        <f t="array" aca="1" ref="U125" ca="1">HYPERLINK("#"&amp;CELL("direccion",Tabla_471047!A121),"118")</f>
        <v>118</v>
      </c>
      <c r="V125" s="5" t="str" cm="1">
        <f t="array" aca="1" ref="V125" ca="1">HYPERLINK("#"&amp;CELL("direccion",Tabla_471030!A121),"118")</f>
        <v>118</v>
      </c>
      <c r="W125" s="5" t="str" cm="1">
        <f t="array" aca="1" ref="W125" ca="1">HYPERLINK("#"&amp;CELL("direccion",Tabla_471041!A121),"118")</f>
        <v>118</v>
      </c>
      <c r="X125" s="5" t="str" cm="1">
        <f t="array" aca="1" ref="X125" ca="1">HYPERLINK("#"&amp;CELL("direccion",Tabla_471031!A121),"118")</f>
        <v>118</v>
      </c>
      <c r="Y125" s="5" t="str" cm="1">
        <f t="array" aca="1" ref="Y125" ca="1">HYPERLINK("#"&amp;CELL("direccion",Tabla_471032!A121),"118")</f>
        <v>118</v>
      </c>
      <c r="Z125" s="5" t="str" cm="1">
        <f t="array" aca="1" ref="Z125" ca="1">HYPERLINK("#"&amp;CELL("direccion",Tabla_471059!A121),"118")</f>
        <v>118</v>
      </c>
      <c r="AA125" s="5" t="str" cm="1">
        <f t="array" aca="1" ref="AA125" ca="1">HYPERLINK("#"&amp;CELL("direccion",Tabla_471071!A121),"118")</f>
        <v>118</v>
      </c>
      <c r="AB125" s="5" t="str" cm="1">
        <f t="array" aca="1" ref="AB125" ca="1">HYPERLINK("#"&amp;CELL("direccion",Tabla_471062!A121),"118")</f>
        <v>118</v>
      </c>
      <c r="AC125" s="5" t="str" cm="1">
        <f t="array" aca="1" ref="AC125" ca="1">HYPERLINK("#"&amp;CELL("direccion",Tabla_471074!A121),"118")</f>
        <v>118</v>
      </c>
      <c r="AD125" t="s">
        <v>213</v>
      </c>
      <c r="AE125" s="3">
        <v>45747</v>
      </c>
    </row>
    <row r="126" spans="1:31" x14ac:dyDescent="0.3">
      <c r="A126">
        <v>2025</v>
      </c>
      <c r="B126" s="3">
        <v>45658</v>
      </c>
      <c r="C126" s="3">
        <v>45747</v>
      </c>
      <c r="D126" t="s">
        <v>84</v>
      </c>
      <c r="E126">
        <v>1031</v>
      </c>
      <c r="F126" t="s">
        <v>350</v>
      </c>
      <c r="G126" t="s">
        <v>350</v>
      </c>
      <c r="H126" t="s">
        <v>225</v>
      </c>
      <c r="I126" t="s">
        <v>650</v>
      </c>
      <c r="J126" t="s">
        <v>649</v>
      </c>
      <c r="K126" t="s">
        <v>524</v>
      </c>
      <c r="L126" t="s">
        <v>92</v>
      </c>
      <c r="M126">
        <v>14935</v>
      </c>
      <c r="N126" t="s">
        <v>212</v>
      </c>
      <c r="O126">
        <v>12994.51</v>
      </c>
      <c r="P126" t="s">
        <v>212</v>
      </c>
      <c r="Q126" s="5" t="str" cm="1">
        <f t="array" aca="1" ref="Q126" ca="1">HYPERLINK("#"&amp;CELL("direccion",Tabla_471065!A122),"119")</f>
        <v>119</v>
      </c>
      <c r="R126" s="5" t="str" cm="1">
        <f t="array" aca="1" ref="R126" ca="1">HYPERLINK("#"&amp;CELL("direccion",Tabla_471039!A122),"119")</f>
        <v>119</v>
      </c>
      <c r="S126" s="5" t="str" cm="1">
        <f t="array" aca="1" ref="S126" ca="1">HYPERLINK("#"&amp;CELL("direccion",Tabla_471067!A122),"119")</f>
        <v>119</v>
      </c>
      <c r="T126" s="5" t="str" cm="1">
        <f t="array" aca="1" ref="T126" ca="1">HYPERLINK("#"&amp;CELL("direccion",Tabla_471023!A122),"119")</f>
        <v>119</v>
      </c>
      <c r="U126" s="5" t="str" cm="1">
        <f t="array" aca="1" ref="U126" ca="1">HYPERLINK("#"&amp;CELL("direccion",Tabla_471047!A122),"119")</f>
        <v>119</v>
      </c>
      <c r="V126" s="5" t="str" cm="1">
        <f t="array" aca="1" ref="V126" ca="1">HYPERLINK("#"&amp;CELL("direccion",Tabla_471030!A122),"119")</f>
        <v>119</v>
      </c>
      <c r="W126" s="5" t="str" cm="1">
        <f t="array" aca="1" ref="W126" ca="1">HYPERLINK("#"&amp;CELL("direccion",Tabla_471041!A122),"119")</f>
        <v>119</v>
      </c>
      <c r="X126" s="5" t="str" cm="1">
        <f t="array" aca="1" ref="X126" ca="1">HYPERLINK("#"&amp;CELL("direccion",Tabla_471031!A122),"119")</f>
        <v>119</v>
      </c>
      <c r="Y126" s="5" t="str" cm="1">
        <f t="array" aca="1" ref="Y126" ca="1">HYPERLINK("#"&amp;CELL("direccion",Tabla_471032!A122),"119")</f>
        <v>119</v>
      </c>
      <c r="Z126" s="5" t="str" cm="1">
        <f t="array" aca="1" ref="Z126" ca="1">HYPERLINK("#"&amp;CELL("direccion",Tabla_471059!A122),"119")</f>
        <v>119</v>
      </c>
      <c r="AA126" s="5" t="str" cm="1">
        <f t="array" aca="1" ref="AA126" ca="1">HYPERLINK("#"&amp;CELL("direccion",Tabla_471071!A122),"119")</f>
        <v>119</v>
      </c>
      <c r="AB126" s="5" t="str" cm="1">
        <f t="array" aca="1" ref="AB126" ca="1">HYPERLINK("#"&amp;CELL("direccion",Tabla_471062!A122),"119")</f>
        <v>119</v>
      </c>
      <c r="AC126" s="5" t="str" cm="1">
        <f t="array" aca="1" ref="AC126" ca="1">HYPERLINK("#"&amp;CELL("direccion",Tabla_471074!A122),"119")</f>
        <v>119</v>
      </c>
      <c r="AD126" t="s">
        <v>213</v>
      </c>
      <c r="AE126" s="3">
        <v>45747</v>
      </c>
    </row>
    <row r="127" spans="1:31" x14ac:dyDescent="0.3">
      <c r="A127">
        <v>2025</v>
      </c>
      <c r="B127" s="3">
        <v>45658</v>
      </c>
      <c r="C127" s="3">
        <v>45747</v>
      </c>
      <c r="D127" t="s">
        <v>84</v>
      </c>
      <c r="E127">
        <v>1024</v>
      </c>
      <c r="F127" t="s">
        <v>351</v>
      </c>
      <c r="G127" t="s">
        <v>351</v>
      </c>
      <c r="H127" t="s">
        <v>225</v>
      </c>
      <c r="I127" t="s">
        <v>651</v>
      </c>
      <c r="J127" t="s">
        <v>652</v>
      </c>
      <c r="K127" t="s">
        <v>479</v>
      </c>
      <c r="L127" t="s">
        <v>91</v>
      </c>
      <c r="M127">
        <v>11998</v>
      </c>
      <c r="N127" t="s">
        <v>212</v>
      </c>
      <c r="O127">
        <v>10596.29</v>
      </c>
      <c r="P127" t="s">
        <v>212</v>
      </c>
      <c r="Q127" s="5" t="str" cm="1">
        <f t="array" aca="1" ref="Q127" ca="1">HYPERLINK("#"&amp;CELL("direccion",Tabla_471065!A123),"120")</f>
        <v>120</v>
      </c>
      <c r="R127" s="5" t="str" cm="1">
        <f t="array" aca="1" ref="R127" ca="1">HYPERLINK("#"&amp;CELL("direccion",Tabla_471039!A123),"120")</f>
        <v>120</v>
      </c>
      <c r="S127" s="5" t="str" cm="1">
        <f t="array" aca="1" ref="S127" ca="1">HYPERLINK("#"&amp;CELL("direccion",Tabla_471067!A123),"120")</f>
        <v>120</v>
      </c>
      <c r="T127" s="5" t="str" cm="1">
        <f t="array" aca="1" ref="T127" ca="1">HYPERLINK("#"&amp;CELL("direccion",Tabla_471023!A123),"120")</f>
        <v>120</v>
      </c>
      <c r="U127" s="5" t="str" cm="1">
        <f t="array" aca="1" ref="U127" ca="1">HYPERLINK("#"&amp;CELL("direccion",Tabla_471047!A123),"120")</f>
        <v>120</v>
      </c>
      <c r="V127" s="5" t="str" cm="1">
        <f t="array" aca="1" ref="V127" ca="1">HYPERLINK("#"&amp;CELL("direccion",Tabla_471030!A123),"120")</f>
        <v>120</v>
      </c>
      <c r="W127" s="5" t="str" cm="1">
        <f t="array" aca="1" ref="W127" ca="1">HYPERLINK("#"&amp;CELL("direccion",Tabla_471041!A123),"120")</f>
        <v>120</v>
      </c>
      <c r="X127" s="5" t="str" cm="1">
        <f t="array" aca="1" ref="X127" ca="1">HYPERLINK("#"&amp;CELL("direccion",Tabla_471031!A123),"120")</f>
        <v>120</v>
      </c>
      <c r="Y127" s="5" t="str" cm="1">
        <f t="array" aca="1" ref="Y127" ca="1">HYPERLINK("#"&amp;CELL("direccion",Tabla_471032!A123),"120")</f>
        <v>120</v>
      </c>
      <c r="Z127" s="5" t="str" cm="1">
        <f t="array" aca="1" ref="Z127" ca="1">HYPERLINK("#"&amp;CELL("direccion",Tabla_471059!A123),"120")</f>
        <v>120</v>
      </c>
      <c r="AA127" s="5" t="str" cm="1">
        <f t="array" aca="1" ref="AA127" ca="1">HYPERLINK("#"&amp;CELL("direccion",Tabla_471071!A123),"120")</f>
        <v>120</v>
      </c>
      <c r="AB127" s="5" t="str" cm="1">
        <f t="array" aca="1" ref="AB127" ca="1">HYPERLINK("#"&amp;CELL("direccion",Tabla_471062!A123),"120")</f>
        <v>120</v>
      </c>
      <c r="AC127" s="5" t="str" cm="1">
        <f t="array" aca="1" ref="AC127" ca="1">HYPERLINK("#"&amp;CELL("direccion",Tabla_471074!A123),"120")</f>
        <v>120</v>
      </c>
      <c r="AD127" t="s">
        <v>213</v>
      </c>
      <c r="AE127" s="3">
        <v>45747</v>
      </c>
    </row>
    <row r="128" spans="1:31" x14ac:dyDescent="0.3">
      <c r="A128">
        <v>2025</v>
      </c>
      <c r="B128" s="3">
        <v>45658</v>
      </c>
      <c r="C128" s="3">
        <v>45747</v>
      </c>
      <c r="D128" t="s">
        <v>84</v>
      </c>
      <c r="E128">
        <v>740</v>
      </c>
      <c r="F128" t="s">
        <v>352</v>
      </c>
      <c r="G128" t="s">
        <v>352</v>
      </c>
      <c r="H128" t="s">
        <v>225</v>
      </c>
      <c r="I128" t="s">
        <v>653</v>
      </c>
      <c r="J128" t="s">
        <v>449</v>
      </c>
      <c r="K128" t="s">
        <v>576</v>
      </c>
      <c r="L128" t="s">
        <v>92</v>
      </c>
      <c r="M128">
        <v>30043</v>
      </c>
      <c r="N128" t="s">
        <v>212</v>
      </c>
      <c r="O128">
        <v>23310.239999999998</v>
      </c>
      <c r="P128" t="s">
        <v>212</v>
      </c>
      <c r="Q128" s="5" t="str" cm="1">
        <f t="array" aca="1" ref="Q128" ca="1">HYPERLINK("#"&amp;CELL("direccion",Tabla_471065!A124),"121")</f>
        <v>121</v>
      </c>
      <c r="R128" s="5" t="str" cm="1">
        <f t="array" aca="1" ref="R128" ca="1">HYPERLINK("#"&amp;CELL("direccion",Tabla_471039!A124),"121")</f>
        <v>121</v>
      </c>
      <c r="S128" s="5" t="str" cm="1">
        <f t="array" aca="1" ref="S128" ca="1">HYPERLINK("#"&amp;CELL("direccion",Tabla_471067!A124),"121")</f>
        <v>121</v>
      </c>
      <c r="T128" s="5" t="str" cm="1">
        <f t="array" aca="1" ref="T128" ca="1">HYPERLINK("#"&amp;CELL("direccion",Tabla_471023!A124),"121")</f>
        <v>121</v>
      </c>
      <c r="U128" s="5" t="str" cm="1">
        <f t="array" aca="1" ref="U128" ca="1">HYPERLINK("#"&amp;CELL("direccion",Tabla_471047!A124),"121")</f>
        <v>121</v>
      </c>
      <c r="V128" s="5" t="str" cm="1">
        <f t="array" aca="1" ref="V128" ca="1">HYPERLINK("#"&amp;CELL("direccion",Tabla_471030!A124),"121")</f>
        <v>121</v>
      </c>
      <c r="W128" s="5" t="str" cm="1">
        <f t="array" aca="1" ref="W128" ca="1">HYPERLINK("#"&amp;CELL("direccion",Tabla_471041!A124),"121")</f>
        <v>121</v>
      </c>
      <c r="X128" s="5" t="str" cm="1">
        <f t="array" aca="1" ref="X128" ca="1">HYPERLINK("#"&amp;CELL("direccion",Tabla_471031!A124),"121")</f>
        <v>121</v>
      </c>
      <c r="Y128" s="5" t="str" cm="1">
        <f t="array" aca="1" ref="Y128" ca="1">HYPERLINK("#"&amp;CELL("direccion",Tabla_471032!A124),"121")</f>
        <v>121</v>
      </c>
      <c r="Z128" s="5" t="str" cm="1">
        <f t="array" aca="1" ref="Z128" ca="1">HYPERLINK("#"&amp;CELL("direccion",Tabla_471059!A124),"121")</f>
        <v>121</v>
      </c>
      <c r="AA128" s="5" t="str" cm="1">
        <f t="array" aca="1" ref="AA128" ca="1">HYPERLINK("#"&amp;CELL("direccion",Tabla_471071!A124),"121")</f>
        <v>121</v>
      </c>
      <c r="AB128" s="5" t="str" cm="1">
        <f t="array" aca="1" ref="AB128" ca="1">HYPERLINK("#"&amp;CELL("direccion",Tabla_471062!A124),"121")</f>
        <v>121</v>
      </c>
      <c r="AC128" s="5" t="str" cm="1">
        <f t="array" aca="1" ref="AC128" ca="1">HYPERLINK("#"&amp;CELL("direccion",Tabla_471074!A124),"121")</f>
        <v>121</v>
      </c>
      <c r="AD128" t="s">
        <v>213</v>
      </c>
      <c r="AE128" s="3">
        <v>45747</v>
      </c>
    </row>
    <row r="129" spans="1:31" x14ac:dyDescent="0.3">
      <c r="A129">
        <v>2025</v>
      </c>
      <c r="B129" s="3">
        <v>45658</v>
      </c>
      <c r="C129" s="3">
        <v>45747</v>
      </c>
      <c r="D129" t="s">
        <v>84</v>
      </c>
      <c r="E129">
        <v>630</v>
      </c>
      <c r="F129" t="s">
        <v>353</v>
      </c>
      <c r="G129" t="s">
        <v>353</v>
      </c>
      <c r="H129" t="s">
        <v>225</v>
      </c>
      <c r="I129" t="s">
        <v>654</v>
      </c>
      <c r="J129" t="s">
        <v>537</v>
      </c>
      <c r="K129" t="s">
        <v>655</v>
      </c>
      <c r="L129" t="s">
        <v>92</v>
      </c>
      <c r="M129">
        <v>16550</v>
      </c>
      <c r="N129" t="s">
        <v>212</v>
      </c>
      <c r="O129">
        <v>13526.07</v>
      </c>
      <c r="P129" t="s">
        <v>212</v>
      </c>
      <c r="Q129" s="5" t="str" cm="1">
        <f t="array" aca="1" ref="Q129" ca="1">HYPERLINK("#"&amp;CELL("direccion",Tabla_471065!A125),"122")</f>
        <v>122</v>
      </c>
      <c r="R129" s="5" t="str" cm="1">
        <f t="array" aca="1" ref="R129" ca="1">HYPERLINK("#"&amp;CELL("direccion",Tabla_471039!A125),"122")</f>
        <v>122</v>
      </c>
      <c r="S129" s="5" t="str" cm="1">
        <f t="array" aca="1" ref="S129" ca="1">HYPERLINK("#"&amp;CELL("direccion",Tabla_471067!A125),"122")</f>
        <v>122</v>
      </c>
      <c r="T129" s="5" t="str" cm="1">
        <f t="array" aca="1" ref="T129" ca="1">HYPERLINK("#"&amp;CELL("direccion",Tabla_471023!A125),"122")</f>
        <v>122</v>
      </c>
      <c r="U129" s="5" t="str" cm="1">
        <f t="array" aca="1" ref="U129" ca="1">HYPERLINK("#"&amp;CELL("direccion",Tabla_471047!A125),"122")</f>
        <v>122</v>
      </c>
      <c r="V129" s="5" t="str" cm="1">
        <f t="array" aca="1" ref="V129" ca="1">HYPERLINK("#"&amp;CELL("direccion",Tabla_471030!A125),"122")</f>
        <v>122</v>
      </c>
      <c r="W129" s="5" t="str" cm="1">
        <f t="array" aca="1" ref="W129" ca="1">HYPERLINK("#"&amp;CELL("direccion",Tabla_471041!A125),"122")</f>
        <v>122</v>
      </c>
      <c r="X129" s="5" t="str" cm="1">
        <f t="array" aca="1" ref="X129" ca="1">HYPERLINK("#"&amp;CELL("direccion",Tabla_471031!A125),"122")</f>
        <v>122</v>
      </c>
      <c r="Y129" s="5" t="str" cm="1">
        <f t="array" aca="1" ref="Y129" ca="1">HYPERLINK("#"&amp;CELL("direccion",Tabla_471032!A125),"122")</f>
        <v>122</v>
      </c>
      <c r="Z129" s="5" t="str" cm="1">
        <f t="array" aca="1" ref="Z129" ca="1">HYPERLINK("#"&amp;CELL("direccion",Tabla_471059!A125),"122")</f>
        <v>122</v>
      </c>
      <c r="AA129" s="5" t="str" cm="1">
        <f t="array" aca="1" ref="AA129" ca="1">HYPERLINK("#"&amp;CELL("direccion",Tabla_471071!A125),"122")</f>
        <v>122</v>
      </c>
      <c r="AB129" s="5" t="str" cm="1">
        <f t="array" aca="1" ref="AB129" ca="1">HYPERLINK("#"&amp;CELL("direccion",Tabla_471062!A125),"122")</f>
        <v>122</v>
      </c>
      <c r="AC129" s="5" t="str" cm="1">
        <f t="array" aca="1" ref="AC129" ca="1">HYPERLINK("#"&amp;CELL("direccion",Tabla_471074!A125),"122")</f>
        <v>122</v>
      </c>
      <c r="AD129" t="s">
        <v>213</v>
      </c>
      <c r="AE129" s="3">
        <v>45747</v>
      </c>
    </row>
    <row r="130" spans="1:31" x14ac:dyDescent="0.3">
      <c r="A130">
        <v>2025</v>
      </c>
      <c r="B130" s="3">
        <v>45658</v>
      </c>
      <c r="C130" s="3">
        <v>45747</v>
      </c>
      <c r="D130" t="s">
        <v>84</v>
      </c>
      <c r="E130">
        <v>199</v>
      </c>
      <c r="F130" t="s">
        <v>354</v>
      </c>
      <c r="G130" t="s">
        <v>354</v>
      </c>
      <c r="H130" t="s">
        <v>225</v>
      </c>
      <c r="I130" t="s">
        <v>656</v>
      </c>
      <c r="J130" t="s">
        <v>657</v>
      </c>
      <c r="K130" t="s">
        <v>528</v>
      </c>
      <c r="L130" t="s">
        <v>92</v>
      </c>
      <c r="M130">
        <v>16470</v>
      </c>
      <c r="N130" t="s">
        <v>212</v>
      </c>
      <c r="O130">
        <v>13350.43</v>
      </c>
      <c r="P130" t="s">
        <v>212</v>
      </c>
      <c r="Q130" s="5" t="str" cm="1">
        <f t="array" aca="1" ref="Q130" ca="1">HYPERLINK("#"&amp;CELL("direccion",Tabla_471065!A126),"123")</f>
        <v>123</v>
      </c>
      <c r="R130" s="5" t="str" cm="1">
        <f t="array" aca="1" ref="R130" ca="1">HYPERLINK("#"&amp;CELL("direccion",Tabla_471039!A126),"123")</f>
        <v>123</v>
      </c>
      <c r="S130" s="5" t="str" cm="1">
        <f t="array" aca="1" ref="S130" ca="1">HYPERLINK("#"&amp;CELL("direccion",Tabla_471067!A126),"123")</f>
        <v>123</v>
      </c>
      <c r="T130" s="5" t="str" cm="1">
        <f t="array" aca="1" ref="T130" ca="1">HYPERLINK("#"&amp;CELL("direccion",Tabla_471023!A126),"123")</f>
        <v>123</v>
      </c>
      <c r="U130" s="5" t="str" cm="1">
        <f t="array" aca="1" ref="U130" ca="1">HYPERLINK("#"&amp;CELL("direccion",Tabla_471047!A126),"123")</f>
        <v>123</v>
      </c>
      <c r="V130" s="5" t="str" cm="1">
        <f t="array" aca="1" ref="V130" ca="1">HYPERLINK("#"&amp;CELL("direccion",Tabla_471030!A126),"123")</f>
        <v>123</v>
      </c>
      <c r="W130" s="5" t="str" cm="1">
        <f t="array" aca="1" ref="W130" ca="1">HYPERLINK("#"&amp;CELL("direccion",Tabla_471041!A126),"123")</f>
        <v>123</v>
      </c>
      <c r="X130" s="5" t="str" cm="1">
        <f t="array" aca="1" ref="X130" ca="1">HYPERLINK("#"&amp;CELL("direccion",Tabla_471031!A126),"123")</f>
        <v>123</v>
      </c>
      <c r="Y130" s="5" t="str" cm="1">
        <f t="array" aca="1" ref="Y130" ca="1">HYPERLINK("#"&amp;CELL("direccion",Tabla_471032!A126),"123")</f>
        <v>123</v>
      </c>
      <c r="Z130" s="5" t="str" cm="1">
        <f t="array" aca="1" ref="Z130" ca="1">HYPERLINK("#"&amp;CELL("direccion",Tabla_471059!A126),"123")</f>
        <v>123</v>
      </c>
      <c r="AA130" s="5" t="str" cm="1">
        <f t="array" aca="1" ref="AA130" ca="1">HYPERLINK("#"&amp;CELL("direccion",Tabla_471071!A126),"123")</f>
        <v>123</v>
      </c>
      <c r="AB130" s="5" t="str" cm="1">
        <f t="array" aca="1" ref="AB130" ca="1">HYPERLINK("#"&amp;CELL("direccion",Tabla_471062!A126),"123")</f>
        <v>123</v>
      </c>
      <c r="AC130" s="5" t="str" cm="1">
        <f t="array" aca="1" ref="AC130" ca="1">HYPERLINK("#"&amp;CELL("direccion",Tabla_471074!A126),"123")</f>
        <v>123</v>
      </c>
      <c r="AD130" t="s">
        <v>213</v>
      </c>
      <c r="AE130" s="3">
        <v>45747</v>
      </c>
    </row>
    <row r="131" spans="1:31" x14ac:dyDescent="0.3">
      <c r="A131">
        <v>2025</v>
      </c>
      <c r="B131" s="3">
        <v>45658</v>
      </c>
      <c r="C131" s="3">
        <v>45747</v>
      </c>
      <c r="D131" t="s">
        <v>84</v>
      </c>
      <c r="E131">
        <v>199</v>
      </c>
      <c r="F131" t="s">
        <v>354</v>
      </c>
      <c r="G131" t="s">
        <v>354</v>
      </c>
      <c r="H131" t="s">
        <v>225</v>
      </c>
      <c r="I131" t="s">
        <v>658</v>
      </c>
      <c r="J131" t="s">
        <v>430</v>
      </c>
      <c r="K131" t="s">
        <v>582</v>
      </c>
      <c r="L131" t="s">
        <v>92</v>
      </c>
      <c r="M131">
        <v>16470</v>
      </c>
      <c r="N131" t="s">
        <v>212</v>
      </c>
      <c r="O131">
        <v>13350.43</v>
      </c>
      <c r="P131" t="s">
        <v>212</v>
      </c>
      <c r="Q131" s="5" t="str" cm="1">
        <f t="array" aca="1" ref="Q131" ca="1">HYPERLINK("#"&amp;CELL("direccion",Tabla_471065!A127),"124")</f>
        <v>124</v>
      </c>
      <c r="R131" s="5" t="str" cm="1">
        <f t="array" aca="1" ref="R131" ca="1">HYPERLINK("#"&amp;CELL("direccion",Tabla_471039!A127),"124")</f>
        <v>124</v>
      </c>
      <c r="S131" s="5" t="str" cm="1">
        <f t="array" aca="1" ref="S131" ca="1">HYPERLINK("#"&amp;CELL("direccion",Tabla_471067!A127),"124")</f>
        <v>124</v>
      </c>
      <c r="T131" s="5" t="str" cm="1">
        <f t="array" aca="1" ref="T131" ca="1">HYPERLINK("#"&amp;CELL("direccion",Tabla_471023!A127),"124")</f>
        <v>124</v>
      </c>
      <c r="U131" s="5" t="str" cm="1">
        <f t="array" aca="1" ref="U131" ca="1">HYPERLINK("#"&amp;CELL("direccion",Tabla_471047!A127),"124")</f>
        <v>124</v>
      </c>
      <c r="V131" s="5" t="str" cm="1">
        <f t="array" aca="1" ref="V131" ca="1">HYPERLINK("#"&amp;CELL("direccion",Tabla_471030!A127),"124")</f>
        <v>124</v>
      </c>
      <c r="W131" s="5" t="str" cm="1">
        <f t="array" aca="1" ref="W131" ca="1">HYPERLINK("#"&amp;CELL("direccion",Tabla_471041!A127),"124")</f>
        <v>124</v>
      </c>
      <c r="X131" s="5" t="str" cm="1">
        <f t="array" aca="1" ref="X131" ca="1">HYPERLINK("#"&amp;CELL("direccion",Tabla_471031!A127),"124")</f>
        <v>124</v>
      </c>
      <c r="Y131" s="5" t="str" cm="1">
        <f t="array" aca="1" ref="Y131" ca="1">HYPERLINK("#"&amp;CELL("direccion",Tabla_471032!A127),"124")</f>
        <v>124</v>
      </c>
      <c r="Z131" s="5" t="str" cm="1">
        <f t="array" aca="1" ref="Z131" ca="1">HYPERLINK("#"&amp;CELL("direccion",Tabla_471059!A127),"124")</f>
        <v>124</v>
      </c>
      <c r="AA131" s="5" t="str" cm="1">
        <f t="array" aca="1" ref="AA131" ca="1">HYPERLINK("#"&amp;CELL("direccion",Tabla_471071!A127),"124")</f>
        <v>124</v>
      </c>
      <c r="AB131" s="5" t="str" cm="1">
        <f t="array" aca="1" ref="AB131" ca="1">HYPERLINK("#"&amp;CELL("direccion",Tabla_471062!A127),"124")</f>
        <v>124</v>
      </c>
      <c r="AC131" s="5" t="str" cm="1">
        <f t="array" aca="1" ref="AC131" ca="1">HYPERLINK("#"&amp;CELL("direccion",Tabla_471074!A127),"124")</f>
        <v>124</v>
      </c>
      <c r="AD131" t="s">
        <v>213</v>
      </c>
      <c r="AE131" s="3">
        <v>45747</v>
      </c>
    </row>
    <row r="132" spans="1:31" x14ac:dyDescent="0.3">
      <c r="A132">
        <v>2025</v>
      </c>
      <c r="B132" s="3">
        <v>45658</v>
      </c>
      <c r="C132" s="3">
        <v>45747</v>
      </c>
      <c r="D132" t="s">
        <v>84</v>
      </c>
      <c r="E132">
        <v>199</v>
      </c>
      <c r="F132" t="s">
        <v>354</v>
      </c>
      <c r="G132" t="s">
        <v>354</v>
      </c>
      <c r="H132" t="s">
        <v>225</v>
      </c>
      <c r="I132" t="s">
        <v>659</v>
      </c>
      <c r="J132" t="s">
        <v>660</v>
      </c>
      <c r="K132" t="s">
        <v>446</v>
      </c>
      <c r="L132" t="s">
        <v>91</v>
      </c>
      <c r="M132">
        <v>16470</v>
      </c>
      <c r="N132" t="s">
        <v>212</v>
      </c>
      <c r="O132">
        <v>13350.43</v>
      </c>
      <c r="P132" t="s">
        <v>212</v>
      </c>
      <c r="Q132" s="5" t="str" cm="1">
        <f t="array" aca="1" ref="Q132" ca="1">HYPERLINK("#"&amp;CELL("direccion",Tabla_471065!A128),"125")</f>
        <v>125</v>
      </c>
      <c r="R132" s="5" t="str" cm="1">
        <f t="array" aca="1" ref="R132" ca="1">HYPERLINK("#"&amp;CELL("direccion",Tabla_471039!A128),"125")</f>
        <v>125</v>
      </c>
      <c r="S132" s="5" t="str" cm="1">
        <f t="array" aca="1" ref="S132" ca="1">HYPERLINK("#"&amp;CELL("direccion",Tabla_471067!A128),"125")</f>
        <v>125</v>
      </c>
      <c r="T132" s="5" t="str" cm="1">
        <f t="array" aca="1" ref="T132" ca="1">HYPERLINK("#"&amp;CELL("direccion",Tabla_471023!A128),"125")</f>
        <v>125</v>
      </c>
      <c r="U132" s="5" t="str" cm="1">
        <f t="array" aca="1" ref="U132" ca="1">HYPERLINK("#"&amp;CELL("direccion",Tabla_471047!A128),"125")</f>
        <v>125</v>
      </c>
      <c r="V132" s="5" t="str" cm="1">
        <f t="array" aca="1" ref="V132" ca="1">HYPERLINK("#"&amp;CELL("direccion",Tabla_471030!A128),"125")</f>
        <v>125</v>
      </c>
      <c r="W132" s="5" t="str" cm="1">
        <f t="array" aca="1" ref="W132" ca="1">HYPERLINK("#"&amp;CELL("direccion",Tabla_471041!A128),"125")</f>
        <v>125</v>
      </c>
      <c r="X132" s="5" t="str" cm="1">
        <f t="array" aca="1" ref="X132" ca="1">HYPERLINK("#"&amp;CELL("direccion",Tabla_471031!A128),"125")</f>
        <v>125</v>
      </c>
      <c r="Y132" s="5" t="str" cm="1">
        <f t="array" aca="1" ref="Y132" ca="1">HYPERLINK("#"&amp;CELL("direccion",Tabla_471032!A128),"125")</f>
        <v>125</v>
      </c>
      <c r="Z132" s="5" t="str" cm="1">
        <f t="array" aca="1" ref="Z132" ca="1">HYPERLINK("#"&amp;CELL("direccion",Tabla_471059!A128),"125")</f>
        <v>125</v>
      </c>
      <c r="AA132" s="5" t="str" cm="1">
        <f t="array" aca="1" ref="AA132" ca="1">HYPERLINK("#"&amp;CELL("direccion",Tabla_471071!A128),"125")</f>
        <v>125</v>
      </c>
      <c r="AB132" s="5" t="str" cm="1">
        <f t="array" aca="1" ref="AB132" ca="1">HYPERLINK("#"&amp;CELL("direccion",Tabla_471062!A128),"125")</f>
        <v>125</v>
      </c>
      <c r="AC132" s="5" t="str" cm="1">
        <f t="array" aca="1" ref="AC132" ca="1">HYPERLINK("#"&amp;CELL("direccion",Tabla_471074!A128),"125")</f>
        <v>125</v>
      </c>
      <c r="AD132" t="s">
        <v>213</v>
      </c>
      <c r="AE132" s="3">
        <v>45747</v>
      </c>
    </row>
    <row r="133" spans="1:31" x14ac:dyDescent="0.3">
      <c r="A133">
        <v>2025</v>
      </c>
      <c r="B133" s="3">
        <v>45658</v>
      </c>
      <c r="C133" s="3">
        <v>45747</v>
      </c>
      <c r="D133" t="s">
        <v>84</v>
      </c>
      <c r="E133">
        <v>199</v>
      </c>
      <c r="F133" t="s">
        <v>354</v>
      </c>
      <c r="G133" t="s">
        <v>354</v>
      </c>
      <c r="H133" t="s">
        <v>225</v>
      </c>
      <c r="I133" t="s">
        <v>661</v>
      </c>
      <c r="J133" t="s">
        <v>662</v>
      </c>
      <c r="K133" t="s">
        <v>453</v>
      </c>
      <c r="L133" t="s">
        <v>91</v>
      </c>
      <c r="M133">
        <v>16470</v>
      </c>
      <c r="N133" t="s">
        <v>212</v>
      </c>
      <c r="O133">
        <v>13350.43</v>
      </c>
      <c r="P133" t="s">
        <v>212</v>
      </c>
      <c r="Q133" s="5" t="str" cm="1">
        <f t="array" aca="1" ref="Q133" ca="1">HYPERLINK("#"&amp;CELL("direccion",Tabla_471065!A129),"126")</f>
        <v>126</v>
      </c>
      <c r="R133" s="5" t="str" cm="1">
        <f t="array" aca="1" ref="R133" ca="1">HYPERLINK("#"&amp;CELL("direccion",Tabla_471039!A129),"126")</f>
        <v>126</v>
      </c>
      <c r="S133" s="5" t="str" cm="1">
        <f t="array" aca="1" ref="S133" ca="1">HYPERLINK("#"&amp;CELL("direccion",Tabla_471067!A129),"126")</f>
        <v>126</v>
      </c>
      <c r="T133" s="5" t="str" cm="1">
        <f t="array" aca="1" ref="T133" ca="1">HYPERLINK("#"&amp;CELL("direccion",Tabla_471023!A129),"126")</f>
        <v>126</v>
      </c>
      <c r="U133" s="5" t="str" cm="1">
        <f t="array" aca="1" ref="U133" ca="1">HYPERLINK("#"&amp;CELL("direccion",Tabla_471047!A129),"126")</f>
        <v>126</v>
      </c>
      <c r="V133" s="5" t="str" cm="1">
        <f t="array" aca="1" ref="V133" ca="1">HYPERLINK("#"&amp;CELL("direccion",Tabla_471030!A129),"126")</f>
        <v>126</v>
      </c>
      <c r="W133" s="5" t="str" cm="1">
        <f t="array" aca="1" ref="W133" ca="1">HYPERLINK("#"&amp;CELL("direccion",Tabla_471041!A129),"126")</f>
        <v>126</v>
      </c>
      <c r="X133" s="5" t="str" cm="1">
        <f t="array" aca="1" ref="X133" ca="1">HYPERLINK("#"&amp;CELL("direccion",Tabla_471031!A129),"126")</f>
        <v>126</v>
      </c>
      <c r="Y133" s="5" t="str" cm="1">
        <f t="array" aca="1" ref="Y133" ca="1">HYPERLINK("#"&amp;CELL("direccion",Tabla_471032!A129),"126")</f>
        <v>126</v>
      </c>
      <c r="Z133" s="5" t="str" cm="1">
        <f t="array" aca="1" ref="Z133" ca="1">HYPERLINK("#"&amp;CELL("direccion",Tabla_471059!A129),"126")</f>
        <v>126</v>
      </c>
      <c r="AA133" s="5" t="str" cm="1">
        <f t="array" aca="1" ref="AA133" ca="1">HYPERLINK("#"&amp;CELL("direccion",Tabla_471071!A129),"126")</f>
        <v>126</v>
      </c>
      <c r="AB133" s="5" t="str" cm="1">
        <f t="array" aca="1" ref="AB133" ca="1">HYPERLINK("#"&amp;CELL("direccion",Tabla_471062!A129),"126")</f>
        <v>126</v>
      </c>
      <c r="AC133" s="5" t="str" cm="1">
        <f t="array" aca="1" ref="AC133" ca="1">HYPERLINK("#"&amp;CELL("direccion",Tabla_471074!A129),"126")</f>
        <v>126</v>
      </c>
      <c r="AD133" t="s">
        <v>213</v>
      </c>
      <c r="AE133" s="3">
        <v>45747</v>
      </c>
    </row>
    <row r="134" spans="1:31" x14ac:dyDescent="0.3">
      <c r="A134">
        <v>2025</v>
      </c>
      <c r="B134" s="3">
        <v>45658</v>
      </c>
      <c r="C134" s="3">
        <v>45747</v>
      </c>
      <c r="D134" t="s">
        <v>84</v>
      </c>
      <c r="E134">
        <v>199</v>
      </c>
      <c r="F134" t="s">
        <v>354</v>
      </c>
      <c r="G134" t="s">
        <v>354</v>
      </c>
      <c r="H134" t="s">
        <v>225</v>
      </c>
      <c r="I134" t="s">
        <v>661</v>
      </c>
      <c r="J134" t="s">
        <v>663</v>
      </c>
      <c r="K134" t="s">
        <v>664</v>
      </c>
      <c r="L134" t="s">
        <v>91</v>
      </c>
      <c r="M134">
        <v>16470</v>
      </c>
      <c r="N134" t="s">
        <v>212</v>
      </c>
      <c r="O134">
        <v>13350.43</v>
      </c>
      <c r="P134" t="s">
        <v>212</v>
      </c>
      <c r="Q134" s="5" t="str" cm="1">
        <f t="array" aca="1" ref="Q134" ca="1">HYPERLINK("#"&amp;CELL("direccion",Tabla_471065!A130),"127")</f>
        <v>127</v>
      </c>
      <c r="R134" s="5" t="str" cm="1">
        <f t="array" aca="1" ref="R134" ca="1">HYPERLINK("#"&amp;CELL("direccion",Tabla_471039!A130),"127")</f>
        <v>127</v>
      </c>
      <c r="S134" s="5" t="str" cm="1">
        <f t="array" aca="1" ref="S134" ca="1">HYPERLINK("#"&amp;CELL("direccion",Tabla_471067!A130),"127")</f>
        <v>127</v>
      </c>
      <c r="T134" s="5" t="str" cm="1">
        <f t="array" aca="1" ref="T134" ca="1">HYPERLINK("#"&amp;CELL("direccion",Tabla_471023!A130),"127")</f>
        <v>127</v>
      </c>
      <c r="U134" s="5" t="str" cm="1">
        <f t="array" aca="1" ref="U134" ca="1">HYPERLINK("#"&amp;CELL("direccion",Tabla_471047!A130),"127")</f>
        <v>127</v>
      </c>
      <c r="V134" s="5" t="str" cm="1">
        <f t="array" aca="1" ref="V134" ca="1">HYPERLINK("#"&amp;CELL("direccion",Tabla_471030!A130),"127")</f>
        <v>127</v>
      </c>
      <c r="W134" s="5" t="str" cm="1">
        <f t="array" aca="1" ref="W134" ca="1">HYPERLINK("#"&amp;CELL("direccion",Tabla_471041!A130),"127")</f>
        <v>127</v>
      </c>
      <c r="X134" s="5" t="str" cm="1">
        <f t="array" aca="1" ref="X134" ca="1">HYPERLINK("#"&amp;CELL("direccion",Tabla_471031!A130),"127")</f>
        <v>127</v>
      </c>
      <c r="Y134" s="5" t="str" cm="1">
        <f t="array" aca="1" ref="Y134" ca="1">HYPERLINK("#"&amp;CELL("direccion",Tabla_471032!A130),"127")</f>
        <v>127</v>
      </c>
      <c r="Z134" s="5" t="str" cm="1">
        <f t="array" aca="1" ref="Z134" ca="1">HYPERLINK("#"&amp;CELL("direccion",Tabla_471059!A130),"127")</f>
        <v>127</v>
      </c>
      <c r="AA134" s="5" t="str" cm="1">
        <f t="array" aca="1" ref="AA134" ca="1">HYPERLINK("#"&amp;CELL("direccion",Tabla_471071!A130),"127")</f>
        <v>127</v>
      </c>
      <c r="AB134" s="5" t="str" cm="1">
        <f t="array" aca="1" ref="AB134" ca="1">HYPERLINK("#"&amp;CELL("direccion",Tabla_471062!A130),"127")</f>
        <v>127</v>
      </c>
      <c r="AC134" s="5" t="str" cm="1">
        <f t="array" aca="1" ref="AC134" ca="1">HYPERLINK("#"&amp;CELL("direccion",Tabla_471074!A130),"127")</f>
        <v>127</v>
      </c>
      <c r="AD134" t="s">
        <v>213</v>
      </c>
      <c r="AE134" s="3">
        <v>45747</v>
      </c>
    </row>
    <row r="135" spans="1:31" x14ac:dyDescent="0.3">
      <c r="A135">
        <v>2025</v>
      </c>
      <c r="B135" s="3">
        <v>45658</v>
      </c>
      <c r="C135" s="3">
        <v>45747</v>
      </c>
      <c r="D135" t="s">
        <v>84</v>
      </c>
      <c r="E135">
        <v>199</v>
      </c>
      <c r="F135" t="s">
        <v>354</v>
      </c>
      <c r="G135" t="s">
        <v>354</v>
      </c>
      <c r="H135" t="s">
        <v>225</v>
      </c>
      <c r="I135" t="s">
        <v>665</v>
      </c>
      <c r="J135" t="s">
        <v>666</v>
      </c>
      <c r="K135" t="s">
        <v>423</v>
      </c>
      <c r="L135" t="s">
        <v>91</v>
      </c>
      <c r="M135">
        <v>16470</v>
      </c>
      <c r="N135" t="s">
        <v>212</v>
      </c>
      <c r="O135">
        <v>13350.43</v>
      </c>
      <c r="P135" t="s">
        <v>212</v>
      </c>
      <c r="Q135" s="5" t="str" cm="1">
        <f t="array" aca="1" ref="Q135" ca="1">HYPERLINK("#"&amp;CELL("direccion",Tabla_471065!A131),"128")</f>
        <v>128</v>
      </c>
      <c r="R135" s="5" t="str" cm="1">
        <f t="array" aca="1" ref="R135" ca="1">HYPERLINK("#"&amp;CELL("direccion",Tabla_471039!A131),"128")</f>
        <v>128</v>
      </c>
      <c r="S135" s="5" t="str" cm="1">
        <f t="array" aca="1" ref="S135" ca="1">HYPERLINK("#"&amp;CELL("direccion",Tabla_471067!A131),"128")</f>
        <v>128</v>
      </c>
      <c r="T135" s="5" t="str" cm="1">
        <f t="array" aca="1" ref="T135" ca="1">HYPERLINK("#"&amp;CELL("direccion",Tabla_471023!A131),"128")</f>
        <v>128</v>
      </c>
      <c r="U135" s="5" t="str" cm="1">
        <f t="array" aca="1" ref="U135" ca="1">HYPERLINK("#"&amp;CELL("direccion",Tabla_471047!A131),"128")</f>
        <v>128</v>
      </c>
      <c r="V135" s="5" t="str" cm="1">
        <f t="array" aca="1" ref="V135" ca="1">HYPERLINK("#"&amp;CELL("direccion",Tabla_471030!A131),"128")</f>
        <v>128</v>
      </c>
      <c r="W135" s="5" t="str" cm="1">
        <f t="array" aca="1" ref="W135" ca="1">HYPERLINK("#"&amp;CELL("direccion",Tabla_471041!A131),"128")</f>
        <v>128</v>
      </c>
      <c r="X135" s="5" t="str" cm="1">
        <f t="array" aca="1" ref="X135" ca="1">HYPERLINK("#"&amp;CELL("direccion",Tabla_471031!A131),"128")</f>
        <v>128</v>
      </c>
      <c r="Y135" s="5" t="str" cm="1">
        <f t="array" aca="1" ref="Y135" ca="1">HYPERLINK("#"&amp;CELL("direccion",Tabla_471032!A131),"128")</f>
        <v>128</v>
      </c>
      <c r="Z135" s="5" t="str" cm="1">
        <f t="array" aca="1" ref="Z135" ca="1">HYPERLINK("#"&amp;CELL("direccion",Tabla_471059!A131),"128")</f>
        <v>128</v>
      </c>
      <c r="AA135" s="5" t="str" cm="1">
        <f t="array" aca="1" ref="AA135" ca="1">HYPERLINK("#"&amp;CELL("direccion",Tabla_471071!A131),"128")</f>
        <v>128</v>
      </c>
      <c r="AB135" s="5" t="str" cm="1">
        <f t="array" aca="1" ref="AB135" ca="1">HYPERLINK("#"&amp;CELL("direccion",Tabla_471062!A131),"128")</f>
        <v>128</v>
      </c>
      <c r="AC135" s="5" t="str" cm="1">
        <f t="array" aca="1" ref="AC135" ca="1">HYPERLINK("#"&amp;CELL("direccion",Tabla_471074!A131),"128")</f>
        <v>128</v>
      </c>
      <c r="AD135" t="s">
        <v>213</v>
      </c>
      <c r="AE135" s="3">
        <v>45747</v>
      </c>
    </row>
    <row r="136" spans="1:31" x14ac:dyDescent="0.3">
      <c r="A136">
        <v>2025</v>
      </c>
      <c r="B136" s="3">
        <v>45658</v>
      </c>
      <c r="C136" s="3">
        <v>45747</v>
      </c>
      <c r="D136" t="s">
        <v>84</v>
      </c>
      <c r="E136">
        <v>199</v>
      </c>
      <c r="F136" t="s">
        <v>354</v>
      </c>
      <c r="G136" t="s">
        <v>354</v>
      </c>
      <c r="H136" t="s">
        <v>225</v>
      </c>
      <c r="I136" t="s">
        <v>667</v>
      </c>
      <c r="J136" t="s">
        <v>668</v>
      </c>
      <c r="K136" t="s">
        <v>669</v>
      </c>
      <c r="L136" t="s">
        <v>91</v>
      </c>
      <c r="M136">
        <v>16470</v>
      </c>
      <c r="N136" t="s">
        <v>212</v>
      </c>
      <c r="O136">
        <v>13350.43</v>
      </c>
      <c r="P136" t="s">
        <v>212</v>
      </c>
      <c r="Q136" s="5" t="str" cm="1">
        <f t="array" aca="1" ref="Q136" ca="1">HYPERLINK("#"&amp;CELL("direccion",Tabla_471065!A132),"129")</f>
        <v>129</v>
      </c>
      <c r="R136" s="5" t="str" cm="1">
        <f t="array" aca="1" ref="R136" ca="1">HYPERLINK("#"&amp;CELL("direccion",Tabla_471039!A132),"129")</f>
        <v>129</v>
      </c>
      <c r="S136" s="5" t="str" cm="1">
        <f t="array" aca="1" ref="S136" ca="1">HYPERLINK("#"&amp;CELL("direccion",Tabla_471067!A132),"129")</f>
        <v>129</v>
      </c>
      <c r="T136" s="5" t="str" cm="1">
        <f t="array" aca="1" ref="T136" ca="1">HYPERLINK("#"&amp;CELL("direccion",Tabla_471023!A132),"129")</f>
        <v>129</v>
      </c>
      <c r="U136" s="5" t="str" cm="1">
        <f t="array" aca="1" ref="U136" ca="1">HYPERLINK("#"&amp;CELL("direccion",Tabla_471047!A132),"129")</f>
        <v>129</v>
      </c>
      <c r="V136" s="5" t="str" cm="1">
        <f t="array" aca="1" ref="V136" ca="1">HYPERLINK("#"&amp;CELL("direccion",Tabla_471030!A132),"129")</f>
        <v>129</v>
      </c>
      <c r="W136" s="5" t="str" cm="1">
        <f t="array" aca="1" ref="W136" ca="1">HYPERLINK("#"&amp;CELL("direccion",Tabla_471041!A132),"129")</f>
        <v>129</v>
      </c>
      <c r="X136" s="5" t="str" cm="1">
        <f t="array" aca="1" ref="X136" ca="1">HYPERLINK("#"&amp;CELL("direccion",Tabla_471031!A132),"129")</f>
        <v>129</v>
      </c>
      <c r="Y136" s="5" t="str" cm="1">
        <f t="array" aca="1" ref="Y136" ca="1">HYPERLINK("#"&amp;CELL("direccion",Tabla_471032!A132),"129")</f>
        <v>129</v>
      </c>
      <c r="Z136" s="5" t="str" cm="1">
        <f t="array" aca="1" ref="Z136" ca="1">HYPERLINK("#"&amp;CELL("direccion",Tabla_471059!A132),"129")</f>
        <v>129</v>
      </c>
      <c r="AA136" s="5" t="str" cm="1">
        <f t="array" aca="1" ref="AA136" ca="1">HYPERLINK("#"&amp;CELL("direccion",Tabla_471071!A132),"129")</f>
        <v>129</v>
      </c>
      <c r="AB136" s="5" t="str" cm="1">
        <f t="array" aca="1" ref="AB136" ca="1">HYPERLINK("#"&amp;CELL("direccion",Tabla_471062!A132),"129")</f>
        <v>129</v>
      </c>
      <c r="AC136" s="5" t="str" cm="1">
        <f t="array" aca="1" ref="AC136" ca="1">HYPERLINK("#"&amp;CELL("direccion",Tabla_471074!A132),"129")</f>
        <v>129</v>
      </c>
      <c r="AD136" t="s">
        <v>213</v>
      </c>
      <c r="AE136" s="3">
        <v>45747</v>
      </c>
    </row>
    <row r="137" spans="1:31" x14ac:dyDescent="0.3">
      <c r="A137">
        <v>2025</v>
      </c>
      <c r="B137" s="3">
        <v>45658</v>
      </c>
      <c r="C137" s="3">
        <v>45747</v>
      </c>
      <c r="D137" t="s">
        <v>84</v>
      </c>
      <c r="E137">
        <v>199</v>
      </c>
      <c r="F137" t="s">
        <v>354</v>
      </c>
      <c r="G137" t="s">
        <v>354</v>
      </c>
      <c r="H137" t="s">
        <v>225</v>
      </c>
      <c r="I137" t="s">
        <v>670</v>
      </c>
      <c r="J137" t="s">
        <v>671</v>
      </c>
      <c r="K137" t="s">
        <v>672</v>
      </c>
      <c r="L137" t="s">
        <v>92</v>
      </c>
      <c r="M137">
        <v>15437</v>
      </c>
      <c r="N137" t="s">
        <v>212</v>
      </c>
      <c r="O137">
        <v>12646.09</v>
      </c>
      <c r="P137" t="s">
        <v>212</v>
      </c>
      <c r="Q137" s="5" t="str" cm="1">
        <f t="array" aca="1" ref="Q137" ca="1">HYPERLINK("#"&amp;CELL("direccion",Tabla_471065!A133),"130")</f>
        <v>130</v>
      </c>
      <c r="R137" s="5" t="str" cm="1">
        <f t="array" aca="1" ref="R137" ca="1">HYPERLINK("#"&amp;CELL("direccion",Tabla_471039!A133),"130")</f>
        <v>130</v>
      </c>
      <c r="S137" s="5" t="str" cm="1">
        <f t="array" aca="1" ref="S137" ca="1">HYPERLINK("#"&amp;CELL("direccion",Tabla_471067!A133),"130")</f>
        <v>130</v>
      </c>
      <c r="T137" s="5" t="str" cm="1">
        <f t="array" aca="1" ref="T137" ca="1">HYPERLINK("#"&amp;CELL("direccion",Tabla_471023!A133),"130")</f>
        <v>130</v>
      </c>
      <c r="U137" s="5" t="str" cm="1">
        <f t="array" aca="1" ref="U137" ca="1">HYPERLINK("#"&amp;CELL("direccion",Tabla_471047!A133),"130")</f>
        <v>130</v>
      </c>
      <c r="V137" s="5" t="str" cm="1">
        <f t="array" aca="1" ref="V137" ca="1">HYPERLINK("#"&amp;CELL("direccion",Tabla_471030!A133),"130")</f>
        <v>130</v>
      </c>
      <c r="W137" s="5" t="str" cm="1">
        <f t="array" aca="1" ref="W137" ca="1">HYPERLINK("#"&amp;CELL("direccion",Tabla_471041!A133),"130")</f>
        <v>130</v>
      </c>
      <c r="X137" s="5" t="str" cm="1">
        <f t="array" aca="1" ref="X137" ca="1">HYPERLINK("#"&amp;CELL("direccion",Tabla_471031!A133),"130")</f>
        <v>130</v>
      </c>
      <c r="Y137" s="5" t="str" cm="1">
        <f t="array" aca="1" ref="Y137" ca="1">HYPERLINK("#"&amp;CELL("direccion",Tabla_471032!A133),"130")</f>
        <v>130</v>
      </c>
      <c r="Z137" s="5" t="str" cm="1">
        <f t="array" aca="1" ref="Z137" ca="1">HYPERLINK("#"&amp;CELL("direccion",Tabla_471059!A133),"130")</f>
        <v>130</v>
      </c>
      <c r="AA137" s="5" t="str" cm="1">
        <f t="array" aca="1" ref="AA137" ca="1">HYPERLINK("#"&amp;CELL("direccion",Tabla_471071!A133),"130")</f>
        <v>130</v>
      </c>
      <c r="AB137" s="5" t="str" cm="1">
        <f t="array" aca="1" ref="AB137" ca="1">HYPERLINK("#"&amp;CELL("direccion",Tabla_471062!A133),"130")</f>
        <v>130</v>
      </c>
      <c r="AC137" s="5" t="str" cm="1">
        <f t="array" aca="1" ref="AC137" ca="1">HYPERLINK("#"&amp;CELL("direccion",Tabla_471074!A133),"130")</f>
        <v>130</v>
      </c>
      <c r="AD137" t="s">
        <v>213</v>
      </c>
      <c r="AE137" s="3">
        <v>45747</v>
      </c>
    </row>
    <row r="138" spans="1:31" x14ac:dyDescent="0.3">
      <c r="A138">
        <v>2025</v>
      </c>
      <c r="B138" s="3">
        <v>45658</v>
      </c>
      <c r="C138" s="3">
        <v>45747</v>
      </c>
      <c r="D138" t="s">
        <v>84</v>
      </c>
      <c r="E138">
        <v>199</v>
      </c>
      <c r="F138" t="s">
        <v>354</v>
      </c>
      <c r="G138" t="s">
        <v>354</v>
      </c>
      <c r="H138" t="s">
        <v>225</v>
      </c>
      <c r="I138" t="s">
        <v>673</v>
      </c>
      <c r="J138" t="s">
        <v>674</v>
      </c>
      <c r="K138" t="s">
        <v>595</v>
      </c>
      <c r="L138" t="s">
        <v>91</v>
      </c>
      <c r="M138">
        <v>16470</v>
      </c>
      <c r="N138" t="s">
        <v>212</v>
      </c>
      <c r="O138">
        <v>13350.43</v>
      </c>
      <c r="P138" t="s">
        <v>212</v>
      </c>
      <c r="Q138" s="5" t="str" cm="1">
        <f t="array" aca="1" ref="Q138" ca="1">HYPERLINK("#"&amp;CELL("direccion",Tabla_471065!A134),"131")</f>
        <v>131</v>
      </c>
      <c r="R138" s="5" t="str" cm="1">
        <f t="array" aca="1" ref="R138" ca="1">HYPERLINK("#"&amp;CELL("direccion",Tabla_471039!A134),"131")</f>
        <v>131</v>
      </c>
      <c r="S138" s="5" t="str" cm="1">
        <f t="array" aca="1" ref="S138" ca="1">HYPERLINK("#"&amp;CELL("direccion",Tabla_471067!A134),"131")</f>
        <v>131</v>
      </c>
      <c r="T138" s="5" t="str" cm="1">
        <f t="array" aca="1" ref="T138" ca="1">HYPERLINK("#"&amp;CELL("direccion",Tabla_471023!A134),"131")</f>
        <v>131</v>
      </c>
      <c r="U138" s="5" t="str" cm="1">
        <f t="array" aca="1" ref="U138" ca="1">HYPERLINK("#"&amp;CELL("direccion",Tabla_471047!A134),"131")</f>
        <v>131</v>
      </c>
      <c r="V138" s="5" t="str" cm="1">
        <f t="array" aca="1" ref="V138" ca="1">HYPERLINK("#"&amp;CELL("direccion",Tabla_471030!A134),"131")</f>
        <v>131</v>
      </c>
      <c r="W138" s="5" t="str" cm="1">
        <f t="array" aca="1" ref="W138" ca="1">HYPERLINK("#"&amp;CELL("direccion",Tabla_471041!A134),"131")</f>
        <v>131</v>
      </c>
      <c r="X138" s="5" t="str" cm="1">
        <f t="array" aca="1" ref="X138" ca="1">HYPERLINK("#"&amp;CELL("direccion",Tabla_471031!A134),"131")</f>
        <v>131</v>
      </c>
      <c r="Y138" s="5" t="str" cm="1">
        <f t="array" aca="1" ref="Y138" ca="1">HYPERLINK("#"&amp;CELL("direccion",Tabla_471032!A134),"131")</f>
        <v>131</v>
      </c>
      <c r="Z138" s="5" t="str" cm="1">
        <f t="array" aca="1" ref="Z138" ca="1">HYPERLINK("#"&amp;CELL("direccion",Tabla_471059!A134),"131")</f>
        <v>131</v>
      </c>
      <c r="AA138" s="5" t="str" cm="1">
        <f t="array" aca="1" ref="AA138" ca="1">HYPERLINK("#"&amp;CELL("direccion",Tabla_471071!A134),"131")</f>
        <v>131</v>
      </c>
      <c r="AB138" s="5" t="str" cm="1">
        <f t="array" aca="1" ref="AB138" ca="1">HYPERLINK("#"&amp;CELL("direccion",Tabla_471062!A134),"131")</f>
        <v>131</v>
      </c>
      <c r="AC138" s="5" t="str" cm="1">
        <f t="array" aca="1" ref="AC138" ca="1">HYPERLINK("#"&amp;CELL("direccion",Tabla_471074!A134),"131")</f>
        <v>131</v>
      </c>
      <c r="AD138" t="s">
        <v>213</v>
      </c>
      <c r="AE138" s="3">
        <v>45747</v>
      </c>
    </row>
    <row r="139" spans="1:31" x14ac:dyDescent="0.3">
      <c r="A139">
        <v>2025</v>
      </c>
      <c r="B139" s="3">
        <v>45658</v>
      </c>
      <c r="C139" s="3">
        <v>45747</v>
      </c>
      <c r="D139" t="s">
        <v>84</v>
      </c>
      <c r="E139">
        <v>199</v>
      </c>
      <c r="F139" t="s">
        <v>354</v>
      </c>
      <c r="G139" t="s">
        <v>354</v>
      </c>
      <c r="H139" t="s">
        <v>225</v>
      </c>
      <c r="I139" t="s">
        <v>592</v>
      </c>
      <c r="J139" t="s">
        <v>675</v>
      </c>
      <c r="K139" t="s">
        <v>485</v>
      </c>
      <c r="L139" t="s">
        <v>92</v>
      </c>
      <c r="M139">
        <v>16470</v>
      </c>
      <c r="N139" t="s">
        <v>212</v>
      </c>
      <c r="O139">
        <v>13350.43</v>
      </c>
      <c r="P139" t="s">
        <v>212</v>
      </c>
      <c r="Q139" s="5" t="str" cm="1">
        <f t="array" aca="1" ref="Q139" ca="1">HYPERLINK("#"&amp;CELL("direccion",Tabla_471065!A135),"132")</f>
        <v>132</v>
      </c>
      <c r="R139" s="5" t="str" cm="1">
        <f t="array" aca="1" ref="R139" ca="1">HYPERLINK("#"&amp;CELL("direccion",Tabla_471039!A135),"132")</f>
        <v>132</v>
      </c>
      <c r="S139" s="5" t="str" cm="1">
        <f t="array" aca="1" ref="S139" ca="1">HYPERLINK("#"&amp;CELL("direccion",Tabla_471067!A135),"132")</f>
        <v>132</v>
      </c>
      <c r="T139" s="5" t="str" cm="1">
        <f t="array" aca="1" ref="T139" ca="1">HYPERLINK("#"&amp;CELL("direccion",Tabla_471023!A135),"132")</f>
        <v>132</v>
      </c>
      <c r="U139" s="5" t="str" cm="1">
        <f t="array" aca="1" ref="U139" ca="1">HYPERLINK("#"&amp;CELL("direccion",Tabla_471047!A135),"132")</f>
        <v>132</v>
      </c>
      <c r="V139" s="5" t="str" cm="1">
        <f t="array" aca="1" ref="V139" ca="1">HYPERLINK("#"&amp;CELL("direccion",Tabla_471030!A135),"132")</f>
        <v>132</v>
      </c>
      <c r="W139" s="5" t="str" cm="1">
        <f t="array" aca="1" ref="W139" ca="1">HYPERLINK("#"&amp;CELL("direccion",Tabla_471041!A135),"132")</f>
        <v>132</v>
      </c>
      <c r="X139" s="5" t="str" cm="1">
        <f t="array" aca="1" ref="X139" ca="1">HYPERLINK("#"&amp;CELL("direccion",Tabla_471031!A135),"132")</f>
        <v>132</v>
      </c>
      <c r="Y139" s="5" t="str" cm="1">
        <f t="array" aca="1" ref="Y139" ca="1">HYPERLINK("#"&amp;CELL("direccion",Tabla_471032!A135),"132")</f>
        <v>132</v>
      </c>
      <c r="Z139" s="5" t="str" cm="1">
        <f t="array" aca="1" ref="Z139" ca="1">HYPERLINK("#"&amp;CELL("direccion",Tabla_471059!A135),"132")</f>
        <v>132</v>
      </c>
      <c r="AA139" s="5" t="str" cm="1">
        <f t="array" aca="1" ref="AA139" ca="1">HYPERLINK("#"&amp;CELL("direccion",Tabla_471071!A135),"132")</f>
        <v>132</v>
      </c>
      <c r="AB139" s="5" t="str" cm="1">
        <f t="array" aca="1" ref="AB139" ca="1">HYPERLINK("#"&amp;CELL("direccion",Tabla_471062!A135),"132")</f>
        <v>132</v>
      </c>
      <c r="AC139" s="5" t="str" cm="1">
        <f t="array" aca="1" ref="AC139" ca="1">HYPERLINK("#"&amp;CELL("direccion",Tabla_471074!A135),"132")</f>
        <v>132</v>
      </c>
      <c r="AD139" t="s">
        <v>213</v>
      </c>
      <c r="AE139" s="3">
        <v>45747</v>
      </c>
    </row>
    <row r="140" spans="1:31" x14ac:dyDescent="0.3">
      <c r="A140">
        <v>2025</v>
      </c>
      <c r="B140" s="3">
        <v>45658</v>
      </c>
      <c r="C140" s="3">
        <v>45747</v>
      </c>
      <c r="D140" t="s">
        <v>84</v>
      </c>
      <c r="E140">
        <v>199</v>
      </c>
      <c r="F140" t="s">
        <v>354</v>
      </c>
      <c r="G140" t="s">
        <v>354</v>
      </c>
      <c r="H140" t="s">
        <v>225</v>
      </c>
      <c r="I140" t="s">
        <v>676</v>
      </c>
      <c r="J140" t="s">
        <v>677</v>
      </c>
      <c r="K140" t="s">
        <v>483</v>
      </c>
      <c r="L140" t="s">
        <v>92</v>
      </c>
      <c r="M140">
        <v>16470</v>
      </c>
      <c r="N140" t="s">
        <v>212</v>
      </c>
      <c r="O140">
        <v>13350.43</v>
      </c>
      <c r="P140" t="s">
        <v>212</v>
      </c>
      <c r="Q140" s="5" t="str" cm="1">
        <f t="array" aca="1" ref="Q140" ca="1">HYPERLINK("#"&amp;CELL("direccion",Tabla_471065!A136),"133")</f>
        <v>133</v>
      </c>
      <c r="R140" s="5" t="str" cm="1">
        <f t="array" aca="1" ref="R140" ca="1">HYPERLINK("#"&amp;CELL("direccion",Tabla_471039!A136),"133")</f>
        <v>133</v>
      </c>
      <c r="S140" s="5" t="str" cm="1">
        <f t="array" aca="1" ref="S140" ca="1">HYPERLINK("#"&amp;CELL("direccion",Tabla_471067!A136),"133")</f>
        <v>133</v>
      </c>
      <c r="T140" s="5" t="str" cm="1">
        <f t="array" aca="1" ref="T140" ca="1">HYPERLINK("#"&amp;CELL("direccion",Tabla_471023!A136),"133")</f>
        <v>133</v>
      </c>
      <c r="U140" s="5" t="str" cm="1">
        <f t="array" aca="1" ref="U140" ca="1">HYPERLINK("#"&amp;CELL("direccion",Tabla_471047!A136),"133")</f>
        <v>133</v>
      </c>
      <c r="V140" s="5" t="str" cm="1">
        <f t="array" aca="1" ref="V140" ca="1">HYPERLINK("#"&amp;CELL("direccion",Tabla_471030!A136),"133")</f>
        <v>133</v>
      </c>
      <c r="W140" s="5" t="str" cm="1">
        <f t="array" aca="1" ref="W140" ca="1">HYPERLINK("#"&amp;CELL("direccion",Tabla_471041!A136),"133")</f>
        <v>133</v>
      </c>
      <c r="X140" s="5" t="str" cm="1">
        <f t="array" aca="1" ref="X140" ca="1">HYPERLINK("#"&amp;CELL("direccion",Tabla_471031!A136),"133")</f>
        <v>133</v>
      </c>
      <c r="Y140" s="5" t="str" cm="1">
        <f t="array" aca="1" ref="Y140" ca="1">HYPERLINK("#"&amp;CELL("direccion",Tabla_471032!A136),"133")</f>
        <v>133</v>
      </c>
      <c r="Z140" s="5" t="str" cm="1">
        <f t="array" aca="1" ref="Z140" ca="1">HYPERLINK("#"&amp;CELL("direccion",Tabla_471059!A136),"133")</f>
        <v>133</v>
      </c>
      <c r="AA140" s="5" t="str" cm="1">
        <f t="array" aca="1" ref="AA140" ca="1">HYPERLINK("#"&amp;CELL("direccion",Tabla_471071!A136),"133")</f>
        <v>133</v>
      </c>
      <c r="AB140" s="5" t="str" cm="1">
        <f t="array" aca="1" ref="AB140" ca="1">HYPERLINK("#"&amp;CELL("direccion",Tabla_471062!A136),"133")</f>
        <v>133</v>
      </c>
      <c r="AC140" s="5" t="str" cm="1">
        <f t="array" aca="1" ref="AC140" ca="1">HYPERLINK("#"&amp;CELL("direccion",Tabla_471074!A136),"133")</f>
        <v>133</v>
      </c>
      <c r="AD140" t="s">
        <v>213</v>
      </c>
      <c r="AE140" s="3">
        <v>45747</v>
      </c>
    </row>
    <row r="141" spans="1:31" x14ac:dyDescent="0.3">
      <c r="A141">
        <v>2025</v>
      </c>
      <c r="B141" s="3">
        <v>45658</v>
      </c>
      <c r="C141" s="3">
        <v>45747</v>
      </c>
      <c r="D141" t="s">
        <v>84</v>
      </c>
      <c r="E141">
        <v>199</v>
      </c>
      <c r="F141" t="s">
        <v>354</v>
      </c>
      <c r="G141" t="s">
        <v>354</v>
      </c>
      <c r="H141" t="s">
        <v>225</v>
      </c>
      <c r="I141" t="s">
        <v>592</v>
      </c>
      <c r="J141" t="s">
        <v>678</v>
      </c>
      <c r="K141" t="s">
        <v>679</v>
      </c>
      <c r="L141" t="s">
        <v>92</v>
      </c>
      <c r="M141">
        <v>16470</v>
      </c>
      <c r="N141" t="s">
        <v>212</v>
      </c>
      <c r="O141">
        <v>13350.43</v>
      </c>
      <c r="P141" t="s">
        <v>212</v>
      </c>
      <c r="Q141" s="5" t="str" cm="1">
        <f t="array" aca="1" ref="Q141" ca="1">HYPERLINK("#"&amp;CELL("direccion",Tabla_471065!A137),"134")</f>
        <v>134</v>
      </c>
      <c r="R141" s="5" t="str" cm="1">
        <f t="array" aca="1" ref="R141" ca="1">HYPERLINK("#"&amp;CELL("direccion",Tabla_471039!A137),"134")</f>
        <v>134</v>
      </c>
      <c r="S141" s="5" t="str" cm="1">
        <f t="array" aca="1" ref="S141" ca="1">HYPERLINK("#"&amp;CELL("direccion",Tabla_471067!A137),"134")</f>
        <v>134</v>
      </c>
      <c r="T141" s="5" t="str" cm="1">
        <f t="array" aca="1" ref="T141" ca="1">HYPERLINK("#"&amp;CELL("direccion",Tabla_471023!A137),"134")</f>
        <v>134</v>
      </c>
      <c r="U141" s="5" t="str" cm="1">
        <f t="array" aca="1" ref="U141" ca="1">HYPERLINK("#"&amp;CELL("direccion",Tabla_471047!A137),"134")</f>
        <v>134</v>
      </c>
      <c r="V141" s="5" t="str" cm="1">
        <f t="array" aca="1" ref="V141" ca="1">HYPERLINK("#"&amp;CELL("direccion",Tabla_471030!A137),"134")</f>
        <v>134</v>
      </c>
      <c r="W141" s="5" t="str" cm="1">
        <f t="array" aca="1" ref="W141" ca="1">HYPERLINK("#"&amp;CELL("direccion",Tabla_471041!A137),"134")</f>
        <v>134</v>
      </c>
      <c r="X141" s="5" t="str" cm="1">
        <f t="array" aca="1" ref="X141" ca="1">HYPERLINK("#"&amp;CELL("direccion",Tabla_471031!A137),"134")</f>
        <v>134</v>
      </c>
      <c r="Y141" s="5" t="str" cm="1">
        <f t="array" aca="1" ref="Y141" ca="1">HYPERLINK("#"&amp;CELL("direccion",Tabla_471032!A137),"134")</f>
        <v>134</v>
      </c>
      <c r="Z141" s="5" t="str" cm="1">
        <f t="array" aca="1" ref="Z141" ca="1">HYPERLINK("#"&amp;CELL("direccion",Tabla_471059!A137),"134")</f>
        <v>134</v>
      </c>
      <c r="AA141" s="5" t="str" cm="1">
        <f t="array" aca="1" ref="AA141" ca="1">HYPERLINK("#"&amp;CELL("direccion",Tabla_471071!A137),"134")</f>
        <v>134</v>
      </c>
      <c r="AB141" s="5" t="str" cm="1">
        <f t="array" aca="1" ref="AB141" ca="1">HYPERLINK("#"&amp;CELL("direccion",Tabla_471062!A137),"134")</f>
        <v>134</v>
      </c>
      <c r="AC141" s="5" t="str" cm="1">
        <f t="array" aca="1" ref="AC141" ca="1">HYPERLINK("#"&amp;CELL("direccion",Tabla_471074!A137),"134")</f>
        <v>134</v>
      </c>
      <c r="AD141" t="s">
        <v>213</v>
      </c>
      <c r="AE141" s="3">
        <v>45747</v>
      </c>
    </row>
    <row r="142" spans="1:31" x14ac:dyDescent="0.3">
      <c r="A142">
        <v>2025</v>
      </c>
      <c r="B142" s="3">
        <v>45658</v>
      </c>
      <c r="C142" s="3">
        <v>45747</v>
      </c>
      <c r="D142" t="s">
        <v>84</v>
      </c>
      <c r="E142">
        <v>199</v>
      </c>
      <c r="F142" t="s">
        <v>354</v>
      </c>
      <c r="G142" t="s">
        <v>354</v>
      </c>
      <c r="H142" t="s">
        <v>225</v>
      </c>
      <c r="I142" t="s">
        <v>680</v>
      </c>
      <c r="J142" t="s">
        <v>678</v>
      </c>
      <c r="K142" t="s">
        <v>681</v>
      </c>
      <c r="L142" t="s">
        <v>92</v>
      </c>
      <c r="M142">
        <v>15437</v>
      </c>
      <c r="N142" t="s">
        <v>212</v>
      </c>
      <c r="O142">
        <v>12646.09</v>
      </c>
      <c r="P142" t="s">
        <v>212</v>
      </c>
      <c r="Q142" s="5" t="str" cm="1">
        <f t="array" aca="1" ref="Q142" ca="1">HYPERLINK("#"&amp;CELL("direccion",Tabla_471065!A138),"135")</f>
        <v>135</v>
      </c>
      <c r="R142" s="5" t="str" cm="1">
        <f t="array" aca="1" ref="R142" ca="1">HYPERLINK("#"&amp;CELL("direccion",Tabla_471039!A138),"135")</f>
        <v>135</v>
      </c>
      <c r="S142" s="5" t="str" cm="1">
        <f t="array" aca="1" ref="S142" ca="1">HYPERLINK("#"&amp;CELL("direccion",Tabla_471067!A138),"135")</f>
        <v>135</v>
      </c>
      <c r="T142" s="5" t="str" cm="1">
        <f t="array" aca="1" ref="T142" ca="1">HYPERLINK("#"&amp;CELL("direccion",Tabla_471023!A138),"135")</f>
        <v>135</v>
      </c>
      <c r="U142" s="5" t="str" cm="1">
        <f t="array" aca="1" ref="U142" ca="1">HYPERLINK("#"&amp;CELL("direccion",Tabla_471047!A138),"135")</f>
        <v>135</v>
      </c>
      <c r="V142" s="5" t="str" cm="1">
        <f t="array" aca="1" ref="V142" ca="1">HYPERLINK("#"&amp;CELL("direccion",Tabla_471030!A138),"135")</f>
        <v>135</v>
      </c>
      <c r="W142" s="5" t="str" cm="1">
        <f t="array" aca="1" ref="W142" ca="1">HYPERLINK("#"&amp;CELL("direccion",Tabla_471041!A138),"135")</f>
        <v>135</v>
      </c>
      <c r="X142" s="5" t="str" cm="1">
        <f t="array" aca="1" ref="X142" ca="1">HYPERLINK("#"&amp;CELL("direccion",Tabla_471031!A138),"135")</f>
        <v>135</v>
      </c>
      <c r="Y142" s="5" t="str" cm="1">
        <f t="array" aca="1" ref="Y142" ca="1">HYPERLINK("#"&amp;CELL("direccion",Tabla_471032!A138),"135")</f>
        <v>135</v>
      </c>
      <c r="Z142" s="5" t="str" cm="1">
        <f t="array" aca="1" ref="Z142" ca="1">HYPERLINK("#"&amp;CELL("direccion",Tabla_471059!A138),"135")</f>
        <v>135</v>
      </c>
      <c r="AA142" s="5" t="str" cm="1">
        <f t="array" aca="1" ref="AA142" ca="1">HYPERLINK("#"&amp;CELL("direccion",Tabla_471071!A138),"135")</f>
        <v>135</v>
      </c>
      <c r="AB142" s="5" t="str" cm="1">
        <f t="array" aca="1" ref="AB142" ca="1">HYPERLINK("#"&amp;CELL("direccion",Tabla_471062!A138),"135")</f>
        <v>135</v>
      </c>
      <c r="AC142" s="5" t="str" cm="1">
        <f t="array" aca="1" ref="AC142" ca="1">HYPERLINK("#"&amp;CELL("direccion",Tabla_471074!A138),"135")</f>
        <v>135</v>
      </c>
      <c r="AD142" t="s">
        <v>213</v>
      </c>
      <c r="AE142" s="3">
        <v>45747</v>
      </c>
    </row>
    <row r="143" spans="1:31" x14ac:dyDescent="0.3">
      <c r="A143">
        <v>2025</v>
      </c>
      <c r="B143" s="3">
        <v>45658</v>
      </c>
      <c r="C143" s="3">
        <v>45747</v>
      </c>
      <c r="D143" t="s">
        <v>84</v>
      </c>
      <c r="E143">
        <v>199</v>
      </c>
      <c r="F143" t="s">
        <v>354</v>
      </c>
      <c r="G143" t="s">
        <v>354</v>
      </c>
      <c r="H143" t="s">
        <v>225</v>
      </c>
      <c r="I143" t="s">
        <v>682</v>
      </c>
      <c r="J143" t="s">
        <v>678</v>
      </c>
      <c r="K143" t="s">
        <v>485</v>
      </c>
      <c r="L143" t="s">
        <v>92</v>
      </c>
      <c r="M143">
        <v>16470</v>
      </c>
      <c r="N143" t="s">
        <v>212</v>
      </c>
      <c r="O143">
        <v>13350.43</v>
      </c>
      <c r="P143" t="s">
        <v>212</v>
      </c>
      <c r="Q143" s="5" t="str" cm="1">
        <f t="array" aca="1" ref="Q143" ca="1">HYPERLINK("#"&amp;CELL("direccion",Tabla_471065!A139),"136")</f>
        <v>136</v>
      </c>
      <c r="R143" s="5" t="str" cm="1">
        <f t="array" aca="1" ref="R143" ca="1">HYPERLINK("#"&amp;CELL("direccion",Tabla_471039!A139),"136")</f>
        <v>136</v>
      </c>
      <c r="S143" s="5" t="str" cm="1">
        <f t="array" aca="1" ref="S143" ca="1">HYPERLINK("#"&amp;CELL("direccion",Tabla_471067!A139),"136")</f>
        <v>136</v>
      </c>
      <c r="T143" s="5" t="str" cm="1">
        <f t="array" aca="1" ref="T143" ca="1">HYPERLINK("#"&amp;CELL("direccion",Tabla_471023!A139),"136")</f>
        <v>136</v>
      </c>
      <c r="U143" s="5" t="str" cm="1">
        <f t="array" aca="1" ref="U143" ca="1">HYPERLINK("#"&amp;CELL("direccion",Tabla_471047!A139),"136")</f>
        <v>136</v>
      </c>
      <c r="V143" s="5" t="str" cm="1">
        <f t="array" aca="1" ref="V143" ca="1">HYPERLINK("#"&amp;CELL("direccion",Tabla_471030!A139),"136")</f>
        <v>136</v>
      </c>
      <c r="W143" s="5" t="str" cm="1">
        <f t="array" aca="1" ref="W143" ca="1">HYPERLINK("#"&amp;CELL("direccion",Tabla_471041!A139),"136")</f>
        <v>136</v>
      </c>
      <c r="X143" s="5" t="str" cm="1">
        <f t="array" aca="1" ref="X143" ca="1">HYPERLINK("#"&amp;CELL("direccion",Tabla_471031!A139),"136")</f>
        <v>136</v>
      </c>
      <c r="Y143" s="5" t="str" cm="1">
        <f t="array" aca="1" ref="Y143" ca="1">HYPERLINK("#"&amp;CELL("direccion",Tabla_471032!A139),"136")</f>
        <v>136</v>
      </c>
      <c r="Z143" s="5" t="str" cm="1">
        <f t="array" aca="1" ref="Z143" ca="1">HYPERLINK("#"&amp;CELL("direccion",Tabla_471059!A139),"136")</f>
        <v>136</v>
      </c>
      <c r="AA143" s="5" t="str" cm="1">
        <f t="array" aca="1" ref="AA143" ca="1">HYPERLINK("#"&amp;CELL("direccion",Tabla_471071!A139),"136")</f>
        <v>136</v>
      </c>
      <c r="AB143" s="5" t="str" cm="1">
        <f t="array" aca="1" ref="AB143" ca="1">HYPERLINK("#"&amp;CELL("direccion",Tabla_471062!A139),"136")</f>
        <v>136</v>
      </c>
      <c r="AC143" s="5" t="str" cm="1">
        <f t="array" aca="1" ref="AC143" ca="1">HYPERLINK("#"&amp;CELL("direccion",Tabla_471074!A139),"136")</f>
        <v>136</v>
      </c>
      <c r="AD143" t="s">
        <v>213</v>
      </c>
      <c r="AE143" s="3">
        <v>45747</v>
      </c>
    </row>
    <row r="144" spans="1:31" x14ac:dyDescent="0.3">
      <c r="A144">
        <v>2025</v>
      </c>
      <c r="B144" s="3">
        <v>45658</v>
      </c>
      <c r="C144" s="3">
        <v>45747</v>
      </c>
      <c r="D144" t="s">
        <v>84</v>
      </c>
      <c r="E144">
        <v>199</v>
      </c>
      <c r="F144" t="s">
        <v>354</v>
      </c>
      <c r="G144" t="s">
        <v>354</v>
      </c>
      <c r="H144" t="s">
        <v>225</v>
      </c>
      <c r="I144" t="s">
        <v>683</v>
      </c>
      <c r="J144" t="s">
        <v>684</v>
      </c>
      <c r="K144" t="s">
        <v>685</v>
      </c>
      <c r="L144" t="s">
        <v>92</v>
      </c>
      <c r="M144">
        <v>16470</v>
      </c>
      <c r="N144" t="s">
        <v>212</v>
      </c>
      <c r="O144">
        <v>13350.43</v>
      </c>
      <c r="P144" t="s">
        <v>212</v>
      </c>
      <c r="Q144" s="5" t="str" cm="1">
        <f t="array" aca="1" ref="Q144" ca="1">HYPERLINK("#"&amp;CELL("direccion",Tabla_471065!A140),"137")</f>
        <v>137</v>
      </c>
      <c r="R144" s="5" t="str" cm="1">
        <f t="array" aca="1" ref="R144" ca="1">HYPERLINK("#"&amp;CELL("direccion",Tabla_471039!A140),"137")</f>
        <v>137</v>
      </c>
      <c r="S144" s="5" t="str" cm="1">
        <f t="array" aca="1" ref="S144" ca="1">HYPERLINK("#"&amp;CELL("direccion",Tabla_471067!A140),"137")</f>
        <v>137</v>
      </c>
      <c r="T144" s="5" t="str" cm="1">
        <f t="array" aca="1" ref="T144" ca="1">HYPERLINK("#"&amp;CELL("direccion",Tabla_471023!A140),"137")</f>
        <v>137</v>
      </c>
      <c r="U144" s="5" t="str" cm="1">
        <f t="array" aca="1" ref="U144" ca="1">HYPERLINK("#"&amp;CELL("direccion",Tabla_471047!A140),"137")</f>
        <v>137</v>
      </c>
      <c r="V144" s="5" t="str" cm="1">
        <f t="array" aca="1" ref="V144" ca="1">HYPERLINK("#"&amp;CELL("direccion",Tabla_471030!A140),"137")</f>
        <v>137</v>
      </c>
      <c r="W144" s="5" t="str" cm="1">
        <f t="array" aca="1" ref="W144" ca="1">HYPERLINK("#"&amp;CELL("direccion",Tabla_471041!A140),"137")</f>
        <v>137</v>
      </c>
      <c r="X144" s="5" t="str" cm="1">
        <f t="array" aca="1" ref="X144" ca="1">HYPERLINK("#"&amp;CELL("direccion",Tabla_471031!A140),"137")</f>
        <v>137</v>
      </c>
      <c r="Y144" s="5" t="str" cm="1">
        <f t="array" aca="1" ref="Y144" ca="1">HYPERLINK("#"&amp;CELL("direccion",Tabla_471032!A140),"137")</f>
        <v>137</v>
      </c>
      <c r="Z144" s="5" t="str" cm="1">
        <f t="array" aca="1" ref="Z144" ca="1">HYPERLINK("#"&amp;CELL("direccion",Tabla_471059!A140),"137")</f>
        <v>137</v>
      </c>
      <c r="AA144" s="5" t="str" cm="1">
        <f t="array" aca="1" ref="AA144" ca="1">HYPERLINK("#"&amp;CELL("direccion",Tabla_471071!A140),"137")</f>
        <v>137</v>
      </c>
      <c r="AB144" s="5" t="str" cm="1">
        <f t="array" aca="1" ref="AB144" ca="1">HYPERLINK("#"&amp;CELL("direccion",Tabla_471062!A140),"137")</f>
        <v>137</v>
      </c>
      <c r="AC144" s="5" t="str" cm="1">
        <f t="array" aca="1" ref="AC144" ca="1">HYPERLINK("#"&amp;CELL("direccion",Tabla_471074!A140),"137")</f>
        <v>137</v>
      </c>
      <c r="AD144" t="s">
        <v>213</v>
      </c>
      <c r="AE144" s="3">
        <v>45747</v>
      </c>
    </row>
    <row r="145" spans="1:31" x14ac:dyDescent="0.3">
      <c r="A145">
        <v>2025</v>
      </c>
      <c r="B145" s="3">
        <v>45658</v>
      </c>
      <c r="C145" s="3">
        <v>45747</v>
      </c>
      <c r="D145" t="s">
        <v>84</v>
      </c>
      <c r="E145">
        <v>199</v>
      </c>
      <c r="F145" t="s">
        <v>354</v>
      </c>
      <c r="G145" t="s">
        <v>354</v>
      </c>
      <c r="H145" t="s">
        <v>225</v>
      </c>
      <c r="I145" t="s">
        <v>527</v>
      </c>
      <c r="J145" t="s">
        <v>686</v>
      </c>
      <c r="K145" t="s">
        <v>557</v>
      </c>
      <c r="L145" t="s">
        <v>91</v>
      </c>
      <c r="M145">
        <v>16470</v>
      </c>
      <c r="N145" t="s">
        <v>212</v>
      </c>
      <c r="O145">
        <v>13350.43</v>
      </c>
      <c r="P145" t="s">
        <v>212</v>
      </c>
      <c r="Q145" s="5" t="str" cm="1">
        <f t="array" aca="1" ref="Q145" ca="1">HYPERLINK("#"&amp;CELL("direccion",Tabla_471065!A141),"138")</f>
        <v>138</v>
      </c>
      <c r="R145" s="5" t="str" cm="1">
        <f t="array" aca="1" ref="R145" ca="1">HYPERLINK("#"&amp;CELL("direccion",Tabla_471039!A141),"138")</f>
        <v>138</v>
      </c>
      <c r="S145" s="5" t="str" cm="1">
        <f t="array" aca="1" ref="S145" ca="1">HYPERLINK("#"&amp;CELL("direccion",Tabla_471067!A141),"138")</f>
        <v>138</v>
      </c>
      <c r="T145" s="5" t="str" cm="1">
        <f t="array" aca="1" ref="T145" ca="1">HYPERLINK("#"&amp;CELL("direccion",Tabla_471023!A141),"138")</f>
        <v>138</v>
      </c>
      <c r="U145" s="5" t="str" cm="1">
        <f t="array" aca="1" ref="U145" ca="1">HYPERLINK("#"&amp;CELL("direccion",Tabla_471047!A141),"138")</f>
        <v>138</v>
      </c>
      <c r="V145" s="5" t="str" cm="1">
        <f t="array" aca="1" ref="V145" ca="1">HYPERLINK("#"&amp;CELL("direccion",Tabla_471030!A141),"138")</f>
        <v>138</v>
      </c>
      <c r="W145" s="5" t="str" cm="1">
        <f t="array" aca="1" ref="W145" ca="1">HYPERLINK("#"&amp;CELL("direccion",Tabla_471041!A141),"138")</f>
        <v>138</v>
      </c>
      <c r="X145" s="5" t="str" cm="1">
        <f t="array" aca="1" ref="X145" ca="1">HYPERLINK("#"&amp;CELL("direccion",Tabla_471031!A141),"138")</f>
        <v>138</v>
      </c>
      <c r="Y145" s="5" t="str" cm="1">
        <f t="array" aca="1" ref="Y145" ca="1">HYPERLINK("#"&amp;CELL("direccion",Tabla_471032!A141),"138")</f>
        <v>138</v>
      </c>
      <c r="Z145" s="5" t="str" cm="1">
        <f t="array" aca="1" ref="Z145" ca="1">HYPERLINK("#"&amp;CELL("direccion",Tabla_471059!A141),"138")</f>
        <v>138</v>
      </c>
      <c r="AA145" s="5" t="str" cm="1">
        <f t="array" aca="1" ref="AA145" ca="1">HYPERLINK("#"&amp;CELL("direccion",Tabla_471071!A141),"138")</f>
        <v>138</v>
      </c>
      <c r="AB145" s="5" t="str" cm="1">
        <f t="array" aca="1" ref="AB145" ca="1">HYPERLINK("#"&amp;CELL("direccion",Tabla_471062!A141),"138")</f>
        <v>138</v>
      </c>
      <c r="AC145" s="5" t="str" cm="1">
        <f t="array" aca="1" ref="AC145" ca="1">HYPERLINK("#"&amp;CELL("direccion",Tabla_471074!A141),"138")</f>
        <v>138</v>
      </c>
      <c r="AD145" t="s">
        <v>213</v>
      </c>
      <c r="AE145" s="3">
        <v>45747</v>
      </c>
    </row>
    <row r="146" spans="1:31" x14ac:dyDescent="0.3">
      <c r="A146">
        <v>2025</v>
      </c>
      <c r="B146" s="3">
        <v>45658</v>
      </c>
      <c r="C146" s="3">
        <v>45747</v>
      </c>
      <c r="D146" t="s">
        <v>84</v>
      </c>
      <c r="E146">
        <v>199</v>
      </c>
      <c r="F146" t="s">
        <v>354</v>
      </c>
      <c r="G146" t="s">
        <v>354</v>
      </c>
      <c r="H146" t="s">
        <v>225</v>
      </c>
      <c r="I146" t="s">
        <v>687</v>
      </c>
      <c r="J146" t="s">
        <v>578</v>
      </c>
      <c r="K146" t="s">
        <v>688</v>
      </c>
      <c r="L146" t="s">
        <v>91</v>
      </c>
      <c r="M146">
        <v>15437</v>
      </c>
      <c r="N146" t="s">
        <v>212</v>
      </c>
      <c r="O146">
        <v>12646.09</v>
      </c>
      <c r="P146" t="s">
        <v>212</v>
      </c>
      <c r="Q146" s="5" t="str" cm="1">
        <f t="array" aca="1" ref="Q146" ca="1">HYPERLINK("#"&amp;CELL("direccion",Tabla_471065!A142),"139")</f>
        <v>139</v>
      </c>
      <c r="R146" s="5" t="str" cm="1">
        <f t="array" aca="1" ref="R146" ca="1">HYPERLINK("#"&amp;CELL("direccion",Tabla_471039!A142),"139")</f>
        <v>139</v>
      </c>
      <c r="S146" s="5" t="str" cm="1">
        <f t="array" aca="1" ref="S146" ca="1">HYPERLINK("#"&amp;CELL("direccion",Tabla_471067!A142),"139")</f>
        <v>139</v>
      </c>
      <c r="T146" s="5" t="str" cm="1">
        <f t="array" aca="1" ref="T146" ca="1">HYPERLINK("#"&amp;CELL("direccion",Tabla_471023!A142),"139")</f>
        <v>139</v>
      </c>
      <c r="U146" s="5" t="str" cm="1">
        <f t="array" aca="1" ref="U146" ca="1">HYPERLINK("#"&amp;CELL("direccion",Tabla_471047!A142),"139")</f>
        <v>139</v>
      </c>
      <c r="V146" s="5" t="str" cm="1">
        <f t="array" aca="1" ref="V146" ca="1">HYPERLINK("#"&amp;CELL("direccion",Tabla_471030!A142),"139")</f>
        <v>139</v>
      </c>
      <c r="W146" s="5" t="str" cm="1">
        <f t="array" aca="1" ref="W146" ca="1">HYPERLINK("#"&amp;CELL("direccion",Tabla_471041!A142),"139")</f>
        <v>139</v>
      </c>
      <c r="X146" s="5" t="str" cm="1">
        <f t="array" aca="1" ref="X146" ca="1">HYPERLINK("#"&amp;CELL("direccion",Tabla_471031!A142),"139")</f>
        <v>139</v>
      </c>
      <c r="Y146" s="5" t="str" cm="1">
        <f t="array" aca="1" ref="Y146" ca="1">HYPERLINK("#"&amp;CELL("direccion",Tabla_471032!A142),"139")</f>
        <v>139</v>
      </c>
      <c r="Z146" s="5" t="str" cm="1">
        <f t="array" aca="1" ref="Z146" ca="1">HYPERLINK("#"&amp;CELL("direccion",Tabla_471059!A142),"139")</f>
        <v>139</v>
      </c>
      <c r="AA146" s="5" t="str" cm="1">
        <f t="array" aca="1" ref="AA146" ca="1">HYPERLINK("#"&amp;CELL("direccion",Tabla_471071!A142),"139")</f>
        <v>139</v>
      </c>
      <c r="AB146" s="5" t="str" cm="1">
        <f t="array" aca="1" ref="AB146" ca="1">HYPERLINK("#"&amp;CELL("direccion",Tabla_471062!A142),"139")</f>
        <v>139</v>
      </c>
      <c r="AC146" s="5" t="str" cm="1">
        <f t="array" aca="1" ref="AC146" ca="1">HYPERLINK("#"&amp;CELL("direccion",Tabla_471074!A142),"139")</f>
        <v>139</v>
      </c>
      <c r="AD146" t="s">
        <v>213</v>
      </c>
      <c r="AE146" s="3">
        <v>45747</v>
      </c>
    </row>
    <row r="147" spans="1:31" x14ac:dyDescent="0.3">
      <c r="A147">
        <v>2025</v>
      </c>
      <c r="B147" s="3">
        <v>45658</v>
      </c>
      <c r="C147" s="3">
        <v>45747</v>
      </c>
      <c r="D147" t="s">
        <v>84</v>
      </c>
      <c r="E147">
        <v>199</v>
      </c>
      <c r="F147" t="s">
        <v>354</v>
      </c>
      <c r="G147" t="s">
        <v>354</v>
      </c>
      <c r="H147" t="s">
        <v>225</v>
      </c>
      <c r="I147" t="s">
        <v>431</v>
      </c>
      <c r="J147" t="s">
        <v>689</v>
      </c>
      <c r="K147" t="s">
        <v>485</v>
      </c>
      <c r="L147" t="s">
        <v>91</v>
      </c>
      <c r="M147">
        <v>15437</v>
      </c>
      <c r="N147" t="s">
        <v>212</v>
      </c>
      <c r="O147">
        <v>12646.09</v>
      </c>
      <c r="P147" t="s">
        <v>212</v>
      </c>
      <c r="Q147" s="5" t="str" cm="1">
        <f t="array" aca="1" ref="Q147" ca="1">HYPERLINK("#"&amp;CELL("direccion",Tabla_471065!A143),"140")</f>
        <v>140</v>
      </c>
      <c r="R147" s="5" t="str" cm="1">
        <f t="array" aca="1" ref="R147" ca="1">HYPERLINK("#"&amp;CELL("direccion",Tabla_471039!A143),"140")</f>
        <v>140</v>
      </c>
      <c r="S147" s="5" t="str" cm="1">
        <f t="array" aca="1" ref="S147" ca="1">HYPERLINK("#"&amp;CELL("direccion",Tabla_471067!A143),"140")</f>
        <v>140</v>
      </c>
      <c r="T147" s="5" t="str" cm="1">
        <f t="array" aca="1" ref="T147" ca="1">HYPERLINK("#"&amp;CELL("direccion",Tabla_471023!A143),"140")</f>
        <v>140</v>
      </c>
      <c r="U147" s="5" t="str" cm="1">
        <f t="array" aca="1" ref="U147" ca="1">HYPERLINK("#"&amp;CELL("direccion",Tabla_471047!A143),"140")</f>
        <v>140</v>
      </c>
      <c r="V147" s="5" t="str" cm="1">
        <f t="array" aca="1" ref="V147" ca="1">HYPERLINK("#"&amp;CELL("direccion",Tabla_471030!A143),"140")</f>
        <v>140</v>
      </c>
      <c r="W147" s="5" t="str" cm="1">
        <f t="array" aca="1" ref="W147" ca="1">HYPERLINK("#"&amp;CELL("direccion",Tabla_471041!A143),"140")</f>
        <v>140</v>
      </c>
      <c r="X147" s="5" t="str" cm="1">
        <f t="array" aca="1" ref="X147" ca="1">HYPERLINK("#"&amp;CELL("direccion",Tabla_471031!A143),"140")</f>
        <v>140</v>
      </c>
      <c r="Y147" s="5" t="str" cm="1">
        <f t="array" aca="1" ref="Y147" ca="1">HYPERLINK("#"&amp;CELL("direccion",Tabla_471032!A143),"140")</f>
        <v>140</v>
      </c>
      <c r="Z147" s="5" t="str" cm="1">
        <f t="array" aca="1" ref="Z147" ca="1">HYPERLINK("#"&amp;CELL("direccion",Tabla_471059!A143),"140")</f>
        <v>140</v>
      </c>
      <c r="AA147" s="5" t="str" cm="1">
        <f t="array" aca="1" ref="AA147" ca="1">HYPERLINK("#"&amp;CELL("direccion",Tabla_471071!A143),"140")</f>
        <v>140</v>
      </c>
      <c r="AB147" s="5" t="str" cm="1">
        <f t="array" aca="1" ref="AB147" ca="1">HYPERLINK("#"&amp;CELL("direccion",Tabla_471062!A143),"140")</f>
        <v>140</v>
      </c>
      <c r="AC147" s="5" t="str" cm="1">
        <f t="array" aca="1" ref="AC147" ca="1">HYPERLINK("#"&amp;CELL("direccion",Tabla_471074!A143),"140")</f>
        <v>140</v>
      </c>
      <c r="AD147" t="s">
        <v>213</v>
      </c>
      <c r="AE147" s="3">
        <v>45747</v>
      </c>
    </row>
    <row r="148" spans="1:31" x14ac:dyDescent="0.3">
      <c r="A148">
        <v>2025</v>
      </c>
      <c r="B148" s="3">
        <v>45658</v>
      </c>
      <c r="C148" s="3">
        <v>45747</v>
      </c>
      <c r="D148" t="s">
        <v>84</v>
      </c>
      <c r="E148">
        <v>199</v>
      </c>
      <c r="F148" t="s">
        <v>354</v>
      </c>
      <c r="G148" t="s">
        <v>354</v>
      </c>
      <c r="H148" t="s">
        <v>225</v>
      </c>
      <c r="I148" t="s">
        <v>536</v>
      </c>
      <c r="J148" t="s">
        <v>690</v>
      </c>
      <c r="K148" t="s">
        <v>691</v>
      </c>
      <c r="L148" t="s">
        <v>91</v>
      </c>
      <c r="M148">
        <v>16470</v>
      </c>
      <c r="N148" t="s">
        <v>212</v>
      </c>
      <c r="O148">
        <v>13350.43</v>
      </c>
      <c r="P148" t="s">
        <v>212</v>
      </c>
      <c r="Q148" s="5" t="str" cm="1">
        <f t="array" aca="1" ref="Q148" ca="1">HYPERLINK("#"&amp;CELL("direccion",Tabla_471065!A144),"141")</f>
        <v>141</v>
      </c>
      <c r="R148" s="5" t="str" cm="1">
        <f t="array" aca="1" ref="R148" ca="1">HYPERLINK("#"&amp;CELL("direccion",Tabla_471039!A144),"141")</f>
        <v>141</v>
      </c>
      <c r="S148" s="5" t="str" cm="1">
        <f t="array" aca="1" ref="S148" ca="1">HYPERLINK("#"&amp;CELL("direccion",Tabla_471067!A144),"141")</f>
        <v>141</v>
      </c>
      <c r="T148" s="5" t="str" cm="1">
        <f t="array" aca="1" ref="T148" ca="1">HYPERLINK("#"&amp;CELL("direccion",Tabla_471023!A144),"141")</f>
        <v>141</v>
      </c>
      <c r="U148" s="5" t="str" cm="1">
        <f t="array" aca="1" ref="U148" ca="1">HYPERLINK("#"&amp;CELL("direccion",Tabla_471047!A144),"141")</f>
        <v>141</v>
      </c>
      <c r="V148" s="5" t="str" cm="1">
        <f t="array" aca="1" ref="V148" ca="1">HYPERLINK("#"&amp;CELL("direccion",Tabla_471030!A144),"141")</f>
        <v>141</v>
      </c>
      <c r="W148" s="5" t="str" cm="1">
        <f t="array" aca="1" ref="W148" ca="1">HYPERLINK("#"&amp;CELL("direccion",Tabla_471041!A144),"141")</f>
        <v>141</v>
      </c>
      <c r="X148" s="5" t="str" cm="1">
        <f t="array" aca="1" ref="X148" ca="1">HYPERLINK("#"&amp;CELL("direccion",Tabla_471031!A144),"141")</f>
        <v>141</v>
      </c>
      <c r="Y148" s="5" t="str" cm="1">
        <f t="array" aca="1" ref="Y148" ca="1">HYPERLINK("#"&amp;CELL("direccion",Tabla_471032!A144),"141")</f>
        <v>141</v>
      </c>
      <c r="Z148" s="5" t="str" cm="1">
        <f t="array" aca="1" ref="Z148" ca="1">HYPERLINK("#"&amp;CELL("direccion",Tabla_471059!A144),"141")</f>
        <v>141</v>
      </c>
      <c r="AA148" s="5" t="str" cm="1">
        <f t="array" aca="1" ref="AA148" ca="1">HYPERLINK("#"&amp;CELL("direccion",Tabla_471071!A144),"141")</f>
        <v>141</v>
      </c>
      <c r="AB148" s="5" t="str" cm="1">
        <f t="array" aca="1" ref="AB148" ca="1">HYPERLINK("#"&amp;CELL("direccion",Tabla_471062!A144),"141")</f>
        <v>141</v>
      </c>
      <c r="AC148" s="5" t="str" cm="1">
        <f t="array" aca="1" ref="AC148" ca="1">HYPERLINK("#"&amp;CELL("direccion",Tabla_471074!A144),"141")</f>
        <v>141</v>
      </c>
      <c r="AD148" t="s">
        <v>213</v>
      </c>
      <c r="AE148" s="3">
        <v>45747</v>
      </c>
    </row>
    <row r="149" spans="1:31" x14ac:dyDescent="0.3">
      <c r="A149">
        <v>2025</v>
      </c>
      <c r="B149" s="3">
        <v>45658</v>
      </c>
      <c r="C149" s="3">
        <v>45747</v>
      </c>
      <c r="D149" t="s">
        <v>84</v>
      </c>
      <c r="E149">
        <v>199</v>
      </c>
      <c r="F149" t="s">
        <v>354</v>
      </c>
      <c r="G149" t="s">
        <v>354</v>
      </c>
      <c r="H149" t="s">
        <v>225</v>
      </c>
      <c r="I149" t="s">
        <v>502</v>
      </c>
      <c r="J149" t="s">
        <v>552</v>
      </c>
      <c r="K149" t="s">
        <v>432</v>
      </c>
      <c r="L149" t="s">
        <v>91</v>
      </c>
      <c r="M149">
        <v>16470</v>
      </c>
      <c r="N149" t="s">
        <v>212</v>
      </c>
      <c r="O149">
        <v>13350.43</v>
      </c>
      <c r="P149" t="s">
        <v>212</v>
      </c>
      <c r="Q149" s="5" t="str" cm="1">
        <f t="array" aca="1" ref="Q149" ca="1">HYPERLINK("#"&amp;CELL("direccion",Tabla_471065!A145),"142")</f>
        <v>142</v>
      </c>
      <c r="R149" s="5" t="str" cm="1">
        <f t="array" aca="1" ref="R149" ca="1">HYPERLINK("#"&amp;CELL("direccion",Tabla_471039!A145),"142")</f>
        <v>142</v>
      </c>
      <c r="S149" s="5" t="str" cm="1">
        <f t="array" aca="1" ref="S149" ca="1">HYPERLINK("#"&amp;CELL("direccion",Tabla_471067!A145),"142")</f>
        <v>142</v>
      </c>
      <c r="T149" s="5" t="str" cm="1">
        <f t="array" aca="1" ref="T149" ca="1">HYPERLINK("#"&amp;CELL("direccion",Tabla_471023!A145),"142")</f>
        <v>142</v>
      </c>
      <c r="U149" s="5" t="str" cm="1">
        <f t="array" aca="1" ref="U149" ca="1">HYPERLINK("#"&amp;CELL("direccion",Tabla_471047!A145),"142")</f>
        <v>142</v>
      </c>
      <c r="V149" s="5" t="str" cm="1">
        <f t="array" aca="1" ref="V149" ca="1">HYPERLINK("#"&amp;CELL("direccion",Tabla_471030!A145),"142")</f>
        <v>142</v>
      </c>
      <c r="W149" s="5" t="str" cm="1">
        <f t="array" aca="1" ref="W149" ca="1">HYPERLINK("#"&amp;CELL("direccion",Tabla_471041!A145),"142")</f>
        <v>142</v>
      </c>
      <c r="X149" s="5" t="str" cm="1">
        <f t="array" aca="1" ref="X149" ca="1">HYPERLINK("#"&amp;CELL("direccion",Tabla_471031!A145),"142")</f>
        <v>142</v>
      </c>
      <c r="Y149" s="5" t="str" cm="1">
        <f t="array" aca="1" ref="Y149" ca="1">HYPERLINK("#"&amp;CELL("direccion",Tabla_471032!A145),"142")</f>
        <v>142</v>
      </c>
      <c r="Z149" s="5" t="str" cm="1">
        <f t="array" aca="1" ref="Z149" ca="1">HYPERLINK("#"&amp;CELL("direccion",Tabla_471059!A145),"142")</f>
        <v>142</v>
      </c>
      <c r="AA149" s="5" t="str" cm="1">
        <f t="array" aca="1" ref="AA149" ca="1">HYPERLINK("#"&amp;CELL("direccion",Tabla_471071!A145),"142")</f>
        <v>142</v>
      </c>
      <c r="AB149" s="5" t="str" cm="1">
        <f t="array" aca="1" ref="AB149" ca="1">HYPERLINK("#"&amp;CELL("direccion",Tabla_471062!A145),"142")</f>
        <v>142</v>
      </c>
      <c r="AC149" s="5" t="str" cm="1">
        <f t="array" aca="1" ref="AC149" ca="1">HYPERLINK("#"&amp;CELL("direccion",Tabla_471074!A145),"142")</f>
        <v>142</v>
      </c>
      <c r="AD149" t="s">
        <v>213</v>
      </c>
      <c r="AE149" s="3">
        <v>45747</v>
      </c>
    </row>
    <row r="150" spans="1:31" x14ac:dyDescent="0.3">
      <c r="A150">
        <v>2025</v>
      </c>
      <c r="B150" s="3">
        <v>45658</v>
      </c>
      <c r="C150" s="3">
        <v>45747</v>
      </c>
      <c r="D150" t="s">
        <v>84</v>
      </c>
      <c r="E150">
        <v>199</v>
      </c>
      <c r="F150" t="s">
        <v>354</v>
      </c>
      <c r="G150" t="s">
        <v>354</v>
      </c>
      <c r="H150" t="s">
        <v>225</v>
      </c>
      <c r="I150" t="s">
        <v>692</v>
      </c>
      <c r="J150" t="s">
        <v>693</v>
      </c>
      <c r="K150" t="s">
        <v>694</v>
      </c>
      <c r="L150" t="s">
        <v>91</v>
      </c>
      <c r="M150">
        <v>16470</v>
      </c>
      <c r="N150" t="s">
        <v>212</v>
      </c>
      <c r="O150">
        <v>13350.43</v>
      </c>
      <c r="P150" t="s">
        <v>212</v>
      </c>
      <c r="Q150" s="5" t="str" cm="1">
        <f t="array" aca="1" ref="Q150" ca="1">HYPERLINK("#"&amp;CELL("direccion",Tabla_471065!A146),"143")</f>
        <v>143</v>
      </c>
      <c r="R150" s="5" t="str" cm="1">
        <f t="array" aca="1" ref="R150" ca="1">HYPERLINK("#"&amp;CELL("direccion",Tabla_471039!A146),"143")</f>
        <v>143</v>
      </c>
      <c r="S150" s="5" t="str" cm="1">
        <f t="array" aca="1" ref="S150" ca="1">HYPERLINK("#"&amp;CELL("direccion",Tabla_471067!A146),"143")</f>
        <v>143</v>
      </c>
      <c r="T150" s="5" t="str" cm="1">
        <f t="array" aca="1" ref="T150" ca="1">HYPERLINK("#"&amp;CELL("direccion",Tabla_471023!A146),"143")</f>
        <v>143</v>
      </c>
      <c r="U150" s="5" t="str" cm="1">
        <f t="array" aca="1" ref="U150" ca="1">HYPERLINK("#"&amp;CELL("direccion",Tabla_471047!A146),"143")</f>
        <v>143</v>
      </c>
      <c r="V150" s="5" t="str" cm="1">
        <f t="array" aca="1" ref="V150" ca="1">HYPERLINK("#"&amp;CELL("direccion",Tabla_471030!A146),"143")</f>
        <v>143</v>
      </c>
      <c r="W150" s="5" t="str" cm="1">
        <f t="array" aca="1" ref="W150" ca="1">HYPERLINK("#"&amp;CELL("direccion",Tabla_471041!A146),"143")</f>
        <v>143</v>
      </c>
      <c r="X150" s="5" t="str" cm="1">
        <f t="array" aca="1" ref="X150" ca="1">HYPERLINK("#"&amp;CELL("direccion",Tabla_471031!A146),"143")</f>
        <v>143</v>
      </c>
      <c r="Y150" s="5" t="str" cm="1">
        <f t="array" aca="1" ref="Y150" ca="1">HYPERLINK("#"&amp;CELL("direccion",Tabla_471032!A146),"143")</f>
        <v>143</v>
      </c>
      <c r="Z150" s="5" t="str" cm="1">
        <f t="array" aca="1" ref="Z150" ca="1">HYPERLINK("#"&amp;CELL("direccion",Tabla_471059!A146),"143")</f>
        <v>143</v>
      </c>
      <c r="AA150" s="5" t="str" cm="1">
        <f t="array" aca="1" ref="AA150" ca="1">HYPERLINK("#"&amp;CELL("direccion",Tabla_471071!A146),"143")</f>
        <v>143</v>
      </c>
      <c r="AB150" s="5" t="str" cm="1">
        <f t="array" aca="1" ref="AB150" ca="1">HYPERLINK("#"&amp;CELL("direccion",Tabla_471062!A146),"143")</f>
        <v>143</v>
      </c>
      <c r="AC150" s="5" t="str" cm="1">
        <f t="array" aca="1" ref="AC150" ca="1">HYPERLINK("#"&amp;CELL("direccion",Tabla_471074!A146),"143")</f>
        <v>143</v>
      </c>
      <c r="AD150" t="s">
        <v>213</v>
      </c>
      <c r="AE150" s="3">
        <v>45747</v>
      </c>
    </row>
    <row r="151" spans="1:31" x14ac:dyDescent="0.3">
      <c r="A151">
        <v>2025</v>
      </c>
      <c r="B151" s="3">
        <v>45658</v>
      </c>
      <c r="C151" s="3">
        <v>45747</v>
      </c>
      <c r="D151" t="s">
        <v>84</v>
      </c>
      <c r="E151">
        <v>199</v>
      </c>
      <c r="F151" t="s">
        <v>354</v>
      </c>
      <c r="G151" t="s">
        <v>354</v>
      </c>
      <c r="H151" t="s">
        <v>225</v>
      </c>
      <c r="I151" t="s">
        <v>695</v>
      </c>
      <c r="J151" t="s">
        <v>622</v>
      </c>
      <c r="K151" t="s">
        <v>696</v>
      </c>
      <c r="L151" t="s">
        <v>92</v>
      </c>
      <c r="M151">
        <v>16470</v>
      </c>
      <c r="N151" t="s">
        <v>212</v>
      </c>
      <c r="O151">
        <v>13350.43</v>
      </c>
      <c r="P151" t="s">
        <v>212</v>
      </c>
      <c r="Q151" s="5" t="str" cm="1">
        <f t="array" aca="1" ref="Q151" ca="1">HYPERLINK("#"&amp;CELL("direccion",Tabla_471065!A147),"144")</f>
        <v>144</v>
      </c>
      <c r="R151" s="5" t="str" cm="1">
        <f t="array" aca="1" ref="R151" ca="1">HYPERLINK("#"&amp;CELL("direccion",Tabla_471039!A147),"144")</f>
        <v>144</v>
      </c>
      <c r="S151" s="5" t="str" cm="1">
        <f t="array" aca="1" ref="S151" ca="1">HYPERLINK("#"&amp;CELL("direccion",Tabla_471067!A147),"144")</f>
        <v>144</v>
      </c>
      <c r="T151" s="5" t="str" cm="1">
        <f t="array" aca="1" ref="T151" ca="1">HYPERLINK("#"&amp;CELL("direccion",Tabla_471023!A147),"144")</f>
        <v>144</v>
      </c>
      <c r="U151" s="5" t="str" cm="1">
        <f t="array" aca="1" ref="U151" ca="1">HYPERLINK("#"&amp;CELL("direccion",Tabla_471047!A147),"144")</f>
        <v>144</v>
      </c>
      <c r="V151" s="5" t="str" cm="1">
        <f t="array" aca="1" ref="V151" ca="1">HYPERLINK("#"&amp;CELL("direccion",Tabla_471030!A147),"144")</f>
        <v>144</v>
      </c>
      <c r="W151" s="5" t="str" cm="1">
        <f t="array" aca="1" ref="W151" ca="1">HYPERLINK("#"&amp;CELL("direccion",Tabla_471041!A147),"144")</f>
        <v>144</v>
      </c>
      <c r="X151" s="5" t="str" cm="1">
        <f t="array" aca="1" ref="X151" ca="1">HYPERLINK("#"&amp;CELL("direccion",Tabla_471031!A147),"144")</f>
        <v>144</v>
      </c>
      <c r="Y151" s="5" t="str" cm="1">
        <f t="array" aca="1" ref="Y151" ca="1">HYPERLINK("#"&amp;CELL("direccion",Tabla_471032!A147),"144")</f>
        <v>144</v>
      </c>
      <c r="Z151" s="5" t="str" cm="1">
        <f t="array" aca="1" ref="Z151" ca="1">HYPERLINK("#"&amp;CELL("direccion",Tabla_471059!A147),"144")</f>
        <v>144</v>
      </c>
      <c r="AA151" s="5" t="str" cm="1">
        <f t="array" aca="1" ref="AA151" ca="1">HYPERLINK("#"&amp;CELL("direccion",Tabla_471071!A147),"144")</f>
        <v>144</v>
      </c>
      <c r="AB151" s="5" t="str" cm="1">
        <f t="array" aca="1" ref="AB151" ca="1">HYPERLINK("#"&amp;CELL("direccion",Tabla_471062!A147),"144")</f>
        <v>144</v>
      </c>
      <c r="AC151" s="5" t="str" cm="1">
        <f t="array" aca="1" ref="AC151" ca="1">HYPERLINK("#"&amp;CELL("direccion",Tabla_471074!A147),"144")</f>
        <v>144</v>
      </c>
      <c r="AD151" t="s">
        <v>213</v>
      </c>
      <c r="AE151" s="3">
        <v>45747</v>
      </c>
    </row>
    <row r="152" spans="1:31" x14ac:dyDescent="0.3">
      <c r="A152">
        <v>2025</v>
      </c>
      <c r="B152" s="3">
        <v>45658</v>
      </c>
      <c r="C152" s="3">
        <v>45747</v>
      </c>
      <c r="D152" t="s">
        <v>84</v>
      </c>
      <c r="E152">
        <v>199</v>
      </c>
      <c r="F152" t="s">
        <v>354</v>
      </c>
      <c r="G152" t="s">
        <v>354</v>
      </c>
      <c r="H152" t="s">
        <v>225</v>
      </c>
      <c r="I152" t="s">
        <v>697</v>
      </c>
      <c r="J152" t="s">
        <v>698</v>
      </c>
      <c r="K152" t="s">
        <v>584</v>
      </c>
      <c r="L152" t="s">
        <v>91</v>
      </c>
      <c r="M152">
        <v>16470</v>
      </c>
      <c r="N152" t="s">
        <v>212</v>
      </c>
      <c r="O152">
        <v>13350.43</v>
      </c>
      <c r="P152" t="s">
        <v>212</v>
      </c>
      <c r="Q152" s="5" t="str" cm="1">
        <f t="array" aca="1" ref="Q152" ca="1">HYPERLINK("#"&amp;CELL("direccion",Tabla_471065!A148),"145")</f>
        <v>145</v>
      </c>
      <c r="R152" s="5" t="str" cm="1">
        <f t="array" aca="1" ref="R152" ca="1">HYPERLINK("#"&amp;CELL("direccion",Tabla_471039!A148),"145")</f>
        <v>145</v>
      </c>
      <c r="S152" s="5" t="str" cm="1">
        <f t="array" aca="1" ref="S152" ca="1">HYPERLINK("#"&amp;CELL("direccion",Tabla_471067!A148),"145")</f>
        <v>145</v>
      </c>
      <c r="T152" s="5" t="str" cm="1">
        <f t="array" aca="1" ref="T152" ca="1">HYPERLINK("#"&amp;CELL("direccion",Tabla_471023!A148),"145")</f>
        <v>145</v>
      </c>
      <c r="U152" s="5" t="str" cm="1">
        <f t="array" aca="1" ref="U152" ca="1">HYPERLINK("#"&amp;CELL("direccion",Tabla_471047!A148),"145")</f>
        <v>145</v>
      </c>
      <c r="V152" s="5" t="str" cm="1">
        <f t="array" aca="1" ref="V152" ca="1">HYPERLINK("#"&amp;CELL("direccion",Tabla_471030!A148),"145")</f>
        <v>145</v>
      </c>
      <c r="W152" s="5" t="str" cm="1">
        <f t="array" aca="1" ref="W152" ca="1">HYPERLINK("#"&amp;CELL("direccion",Tabla_471041!A148),"145")</f>
        <v>145</v>
      </c>
      <c r="X152" s="5" t="str" cm="1">
        <f t="array" aca="1" ref="X152" ca="1">HYPERLINK("#"&amp;CELL("direccion",Tabla_471031!A148),"145")</f>
        <v>145</v>
      </c>
      <c r="Y152" s="5" t="str" cm="1">
        <f t="array" aca="1" ref="Y152" ca="1">HYPERLINK("#"&amp;CELL("direccion",Tabla_471032!A148),"145")</f>
        <v>145</v>
      </c>
      <c r="Z152" s="5" t="str" cm="1">
        <f t="array" aca="1" ref="Z152" ca="1">HYPERLINK("#"&amp;CELL("direccion",Tabla_471059!A148),"145")</f>
        <v>145</v>
      </c>
      <c r="AA152" s="5" t="str" cm="1">
        <f t="array" aca="1" ref="AA152" ca="1">HYPERLINK("#"&amp;CELL("direccion",Tabla_471071!A148),"145")</f>
        <v>145</v>
      </c>
      <c r="AB152" s="5" t="str" cm="1">
        <f t="array" aca="1" ref="AB152" ca="1">HYPERLINK("#"&amp;CELL("direccion",Tabla_471062!A148),"145")</f>
        <v>145</v>
      </c>
      <c r="AC152" s="5" t="str" cm="1">
        <f t="array" aca="1" ref="AC152" ca="1">HYPERLINK("#"&amp;CELL("direccion",Tabla_471074!A148),"145")</f>
        <v>145</v>
      </c>
      <c r="AD152" t="s">
        <v>213</v>
      </c>
      <c r="AE152" s="3">
        <v>45747</v>
      </c>
    </row>
    <row r="153" spans="1:31" x14ac:dyDescent="0.3">
      <c r="A153">
        <v>2025</v>
      </c>
      <c r="B153" s="3">
        <v>45658</v>
      </c>
      <c r="C153" s="3">
        <v>45747</v>
      </c>
      <c r="D153" t="s">
        <v>84</v>
      </c>
      <c r="E153">
        <v>199</v>
      </c>
      <c r="F153" t="s">
        <v>354</v>
      </c>
      <c r="G153" t="s">
        <v>354</v>
      </c>
      <c r="H153" t="s">
        <v>225</v>
      </c>
      <c r="I153" t="s">
        <v>699</v>
      </c>
      <c r="J153" t="s">
        <v>700</v>
      </c>
      <c r="K153" t="s">
        <v>557</v>
      </c>
      <c r="L153" t="s">
        <v>92</v>
      </c>
      <c r="M153">
        <v>16470</v>
      </c>
      <c r="N153" t="s">
        <v>212</v>
      </c>
      <c r="O153">
        <v>13350.43</v>
      </c>
      <c r="P153" t="s">
        <v>212</v>
      </c>
      <c r="Q153" s="5" t="str" cm="1">
        <f t="array" aca="1" ref="Q153" ca="1">HYPERLINK("#"&amp;CELL("direccion",Tabla_471065!A149),"146")</f>
        <v>146</v>
      </c>
      <c r="R153" s="5" t="str" cm="1">
        <f t="array" aca="1" ref="R153" ca="1">HYPERLINK("#"&amp;CELL("direccion",Tabla_471039!A149),"146")</f>
        <v>146</v>
      </c>
      <c r="S153" s="5" t="str" cm="1">
        <f t="array" aca="1" ref="S153" ca="1">HYPERLINK("#"&amp;CELL("direccion",Tabla_471067!A149),"146")</f>
        <v>146</v>
      </c>
      <c r="T153" s="5" t="str" cm="1">
        <f t="array" aca="1" ref="T153" ca="1">HYPERLINK("#"&amp;CELL("direccion",Tabla_471023!A149),"146")</f>
        <v>146</v>
      </c>
      <c r="U153" s="5" t="str" cm="1">
        <f t="array" aca="1" ref="U153" ca="1">HYPERLINK("#"&amp;CELL("direccion",Tabla_471047!A149),"146")</f>
        <v>146</v>
      </c>
      <c r="V153" s="5" t="str" cm="1">
        <f t="array" aca="1" ref="V153" ca="1">HYPERLINK("#"&amp;CELL("direccion",Tabla_471030!A149),"146")</f>
        <v>146</v>
      </c>
      <c r="W153" s="5" t="str" cm="1">
        <f t="array" aca="1" ref="W153" ca="1">HYPERLINK("#"&amp;CELL("direccion",Tabla_471041!A149),"146")</f>
        <v>146</v>
      </c>
      <c r="X153" s="5" t="str" cm="1">
        <f t="array" aca="1" ref="X153" ca="1">HYPERLINK("#"&amp;CELL("direccion",Tabla_471031!A149),"146")</f>
        <v>146</v>
      </c>
      <c r="Y153" s="5" t="str" cm="1">
        <f t="array" aca="1" ref="Y153" ca="1">HYPERLINK("#"&amp;CELL("direccion",Tabla_471032!A149),"146")</f>
        <v>146</v>
      </c>
      <c r="Z153" s="5" t="str" cm="1">
        <f t="array" aca="1" ref="Z153" ca="1">HYPERLINK("#"&amp;CELL("direccion",Tabla_471059!A149),"146")</f>
        <v>146</v>
      </c>
      <c r="AA153" s="5" t="str" cm="1">
        <f t="array" aca="1" ref="AA153" ca="1">HYPERLINK("#"&amp;CELL("direccion",Tabla_471071!A149),"146")</f>
        <v>146</v>
      </c>
      <c r="AB153" s="5" t="str" cm="1">
        <f t="array" aca="1" ref="AB153" ca="1">HYPERLINK("#"&amp;CELL("direccion",Tabla_471062!A149),"146")</f>
        <v>146</v>
      </c>
      <c r="AC153" s="5" t="str" cm="1">
        <f t="array" aca="1" ref="AC153" ca="1">HYPERLINK("#"&amp;CELL("direccion",Tabla_471074!A149),"146")</f>
        <v>146</v>
      </c>
      <c r="AD153" t="s">
        <v>213</v>
      </c>
      <c r="AE153" s="3">
        <v>45747</v>
      </c>
    </row>
    <row r="154" spans="1:31" x14ac:dyDescent="0.3">
      <c r="A154">
        <v>2025</v>
      </c>
      <c r="B154" s="3">
        <v>45658</v>
      </c>
      <c r="C154" s="3">
        <v>45747</v>
      </c>
      <c r="D154" t="s">
        <v>84</v>
      </c>
      <c r="E154">
        <v>199</v>
      </c>
      <c r="F154" t="s">
        <v>354</v>
      </c>
      <c r="G154" t="s">
        <v>354</v>
      </c>
      <c r="H154" t="s">
        <v>225</v>
      </c>
      <c r="I154" t="s">
        <v>701</v>
      </c>
      <c r="J154" t="s">
        <v>702</v>
      </c>
      <c r="K154" t="s">
        <v>703</v>
      </c>
      <c r="L154" t="s">
        <v>92</v>
      </c>
      <c r="M154">
        <v>16470</v>
      </c>
      <c r="N154" t="s">
        <v>212</v>
      </c>
      <c r="O154">
        <v>13350.43</v>
      </c>
      <c r="P154" t="s">
        <v>212</v>
      </c>
      <c r="Q154" s="5" t="str" cm="1">
        <f t="array" aca="1" ref="Q154" ca="1">HYPERLINK("#"&amp;CELL("direccion",Tabla_471065!A150),"147")</f>
        <v>147</v>
      </c>
      <c r="R154" s="5" t="str" cm="1">
        <f t="array" aca="1" ref="R154" ca="1">HYPERLINK("#"&amp;CELL("direccion",Tabla_471039!A150),"147")</f>
        <v>147</v>
      </c>
      <c r="S154" s="5" t="str" cm="1">
        <f t="array" aca="1" ref="S154" ca="1">HYPERLINK("#"&amp;CELL("direccion",Tabla_471067!A150),"147")</f>
        <v>147</v>
      </c>
      <c r="T154" s="5" t="str" cm="1">
        <f t="array" aca="1" ref="T154" ca="1">HYPERLINK("#"&amp;CELL("direccion",Tabla_471023!A150),"147")</f>
        <v>147</v>
      </c>
      <c r="U154" s="5" t="str" cm="1">
        <f t="array" aca="1" ref="U154" ca="1">HYPERLINK("#"&amp;CELL("direccion",Tabla_471047!A150),"147")</f>
        <v>147</v>
      </c>
      <c r="V154" s="5" t="str" cm="1">
        <f t="array" aca="1" ref="V154" ca="1">HYPERLINK("#"&amp;CELL("direccion",Tabla_471030!A150),"147")</f>
        <v>147</v>
      </c>
      <c r="W154" s="5" t="str" cm="1">
        <f t="array" aca="1" ref="W154" ca="1">HYPERLINK("#"&amp;CELL("direccion",Tabla_471041!A150),"147")</f>
        <v>147</v>
      </c>
      <c r="X154" s="5" t="str" cm="1">
        <f t="array" aca="1" ref="X154" ca="1">HYPERLINK("#"&amp;CELL("direccion",Tabla_471031!A150),"147")</f>
        <v>147</v>
      </c>
      <c r="Y154" s="5" t="str" cm="1">
        <f t="array" aca="1" ref="Y154" ca="1">HYPERLINK("#"&amp;CELL("direccion",Tabla_471032!A150),"147")</f>
        <v>147</v>
      </c>
      <c r="Z154" s="5" t="str" cm="1">
        <f t="array" aca="1" ref="Z154" ca="1">HYPERLINK("#"&amp;CELL("direccion",Tabla_471059!A150),"147")</f>
        <v>147</v>
      </c>
      <c r="AA154" s="5" t="str" cm="1">
        <f t="array" aca="1" ref="AA154" ca="1">HYPERLINK("#"&amp;CELL("direccion",Tabla_471071!A150),"147")</f>
        <v>147</v>
      </c>
      <c r="AB154" s="5" t="str" cm="1">
        <f t="array" aca="1" ref="AB154" ca="1">HYPERLINK("#"&amp;CELL("direccion",Tabla_471062!A150),"147")</f>
        <v>147</v>
      </c>
      <c r="AC154" s="5" t="str" cm="1">
        <f t="array" aca="1" ref="AC154" ca="1">HYPERLINK("#"&amp;CELL("direccion",Tabla_471074!A150),"147")</f>
        <v>147</v>
      </c>
      <c r="AD154" t="s">
        <v>213</v>
      </c>
      <c r="AE154" s="3">
        <v>45747</v>
      </c>
    </row>
    <row r="155" spans="1:31" x14ac:dyDescent="0.3">
      <c r="A155">
        <v>2025</v>
      </c>
      <c r="B155" s="3">
        <v>45658</v>
      </c>
      <c r="C155" s="3">
        <v>45747</v>
      </c>
      <c r="D155" t="s">
        <v>84</v>
      </c>
      <c r="E155">
        <v>199</v>
      </c>
      <c r="F155" t="s">
        <v>354</v>
      </c>
      <c r="G155" t="s">
        <v>354</v>
      </c>
      <c r="H155" t="s">
        <v>225</v>
      </c>
      <c r="I155" t="s">
        <v>456</v>
      </c>
      <c r="J155" t="s">
        <v>561</v>
      </c>
      <c r="K155" t="s">
        <v>704</v>
      </c>
      <c r="L155" t="s">
        <v>91</v>
      </c>
      <c r="M155">
        <v>16470</v>
      </c>
      <c r="N155" t="s">
        <v>212</v>
      </c>
      <c r="O155">
        <v>13350.43</v>
      </c>
      <c r="P155" t="s">
        <v>212</v>
      </c>
      <c r="Q155" s="5" t="str" cm="1">
        <f t="array" aca="1" ref="Q155" ca="1">HYPERLINK("#"&amp;CELL("direccion",Tabla_471065!A151),"148")</f>
        <v>148</v>
      </c>
      <c r="R155" s="5" t="str" cm="1">
        <f t="array" aca="1" ref="R155" ca="1">HYPERLINK("#"&amp;CELL("direccion",Tabla_471039!A151),"148")</f>
        <v>148</v>
      </c>
      <c r="S155" s="5" t="str" cm="1">
        <f t="array" aca="1" ref="S155" ca="1">HYPERLINK("#"&amp;CELL("direccion",Tabla_471067!A151),"148")</f>
        <v>148</v>
      </c>
      <c r="T155" s="5" t="str" cm="1">
        <f t="array" aca="1" ref="T155" ca="1">HYPERLINK("#"&amp;CELL("direccion",Tabla_471023!A151),"148")</f>
        <v>148</v>
      </c>
      <c r="U155" s="5" t="str" cm="1">
        <f t="array" aca="1" ref="U155" ca="1">HYPERLINK("#"&amp;CELL("direccion",Tabla_471047!A151),"148")</f>
        <v>148</v>
      </c>
      <c r="V155" s="5" t="str" cm="1">
        <f t="array" aca="1" ref="V155" ca="1">HYPERLINK("#"&amp;CELL("direccion",Tabla_471030!A151),"148")</f>
        <v>148</v>
      </c>
      <c r="W155" s="5" t="str" cm="1">
        <f t="array" aca="1" ref="W155" ca="1">HYPERLINK("#"&amp;CELL("direccion",Tabla_471041!A151),"148")</f>
        <v>148</v>
      </c>
      <c r="X155" s="5" t="str" cm="1">
        <f t="array" aca="1" ref="X155" ca="1">HYPERLINK("#"&amp;CELL("direccion",Tabla_471031!A151),"148")</f>
        <v>148</v>
      </c>
      <c r="Y155" s="5" t="str" cm="1">
        <f t="array" aca="1" ref="Y155" ca="1">HYPERLINK("#"&amp;CELL("direccion",Tabla_471032!A151),"148")</f>
        <v>148</v>
      </c>
      <c r="Z155" s="5" t="str" cm="1">
        <f t="array" aca="1" ref="Z155" ca="1">HYPERLINK("#"&amp;CELL("direccion",Tabla_471059!A151),"148")</f>
        <v>148</v>
      </c>
      <c r="AA155" s="5" t="str" cm="1">
        <f t="array" aca="1" ref="AA155" ca="1">HYPERLINK("#"&amp;CELL("direccion",Tabla_471071!A151),"148")</f>
        <v>148</v>
      </c>
      <c r="AB155" s="5" t="str" cm="1">
        <f t="array" aca="1" ref="AB155" ca="1">HYPERLINK("#"&amp;CELL("direccion",Tabla_471062!A151),"148")</f>
        <v>148</v>
      </c>
      <c r="AC155" s="5" t="str" cm="1">
        <f t="array" aca="1" ref="AC155" ca="1">HYPERLINK("#"&amp;CELL("direccion",Tabla_471074!A151),"148")</f>
        <v>148</v>
      </c>
      <c r="AD155" t="s">
        <v>213</v>
      </c>
      <c r="AE155" s="3">
        <v>45747</v>
      </c>
    </row>
    <row r="156" spans="1:31" x14ac:dyDescent="0.3">
      <c r="A156">
        <v>2025</v>
      </c>
      <c r="B156" s="3">
        <v>45658</v>
      </c>
      <c r="C156" s="3">
        <v>45747</v>
      </c>
      <c r="D156" t="s">
        <v>84</v>
      </c>
      <c r="E156">
        <v>199</v>
      </c>
      <c r="F156" t="s">
        <v>354</v>
      </c>
      <c r="G156" t="s">
        <v>354</v>
      </c>
      <c r="H156" t="s">
        <v>225</v>
      </c>
      <c r="I156" t="s">
        <v>705</v>
      </c>
      <c r="J156" t="s">
        <v>706</v>
      </c>
      <c r="K156" t="s">
        <v>707</v>
      </c>
      <c r="L156" t="s">
        <v>91</v>
      </c>
      <c r="M156">
        <v>16470</v>
      </c>
      <c r="N156" t="s">
        <v>212</v>
      </c>
      <c r="O156">
        <v>13350.43</v>
      </c>
      <c r="P156" t="s">
        <v>212</v>
      </c>
      <c r="Q156" s="5" t="str" cm="1">
        <f t="array" aca="1" ref="Q156" ca="1">HYPERLINK("#"&amp;CELL("direccion",Tabla_471065!A152),"149")</f>
        <v>149</v>
      </c>
      <c r="R156" s="5" t="str" cm="1">
        <f t="array" aca="1" ref="R156" ca="1">HYPERLINK("#"&amp;CELL("direccion",Tabla_471039!A152),"149")</f>
        <v>149</v>
      </c>
      <c r="S156" s="5" t="str" cm="1">
        <f t="array" aca="1" ref="S156" ca="1">HYPERLINK("#"&amp;CELL("direccion",Tabla_471067!A152),"149")</f>
        <v>149</v>
      </c>
      <c r="T156" s="5" t="str" cm="1">
        <f t="array" aca="1" ref="T156" ca="1">HYPERLINK("#"&amp;CELL("direccion",Tabla_471023!A152),"149")</f>
        <v>149</v>
      </c>
      <c r="U156" s="5" t="str" cm="1">
        <f t="array" aca="1" ref="U156" ca="1">HYPERLINK("#"&amp;CELL("direccion",Tabla_471047!A152),"149")</f>
        <v>149</v>
      </c>
      <c r="V156" s="5" t="str" cm="1">
        <f t="array" aca="1" ref="V156" ca="1">HYPERLINK("#"&amp;CELL("direccion",Tabla_471030!A152),"149")</f>
        <v>149</v>
      </c>
      <c r="W156" s="5" t="str" cm="1">
        <f t="array" aca="1" ref="W156" ca="1">HYPERLINK("#"&amp;CELL("direccion",Tabla_471041!A152),"149")</f>
        <v>149</v>
      </c>
      <c r="X156" s="5" t="str" cm="1">
        <f t="array" aca="1" ref="X156" ca="1">HYPERLINK("#"&amp;CELL("direccion",Tabla_471031!A152),"149")</f>
        <v>149</v>
      </c>
      <c r="Y156" s="5" t="str" cm="1">
        <f t="array" aca="1" ref="Y156" ca="1">HYPERLINK("#"&amp;CELL("direccion",Tabla_471032!A152),"149")</f>
        <v>149</v>
      </c>
      <c r="Z156" s="5" t="str" cm="1">
        <f t="array" aca="1" ref="Z156" ca="1">HYPERLINK("#"&amp;CELL("direccion",Tabla_471059!A152),"149")</f>
        <v>149</v>
      </c>
      <c r="AA156" s="5" t="str" cm="1">
        <f t="array" aca="1" ref="AA156" ca="1">HYPERLINK("#"&amp;CELL("direccion",Tabla_471071!A152),"149")</f>
        <v>149</v>
      </c>
      <c r="AB156" s="5" t="str" cm="1">
        <f t="array" aca="1" ref="AB156" ca="1">HYPERLINK("#"&amp;CELL("direccion",Tabla_471062!A152),"149")</f>
        <v>149</v>
      </c>
      <c r="AC156" s="5" t="str" cm="1">
        <f t="array" aca="1" ref="AC156" ca="1">HYPERLINK("#"&amp;CELL("direccion",Tabla_471074!A152),"149")</f>
        <v>149</v>
      </c>
      <c r="AD156" t="s">
        <v>213</v>
      </c>
      <c r="AE156" s="3">
        <v>45747</v>
      </c>
    </row>
    <row r="157" spans="1:31" x14ac:dyDescent="0.3">
      <c r="A157">
        <v>2025</v>
      </c>
      <c r="B157" s="3">
        <v>45658</v>
      </c>
      <c r="C157" s="3">
        <v>45747</v>
      </c>
      <c r="D157" t="s">
        <v>84</v>
      </c>
      <c r="E157">
        <v>199</v>
      </c>
      <c r="F157" t="s">
        <v>354</v>
      </c>
      <c r="G157" t="s">
        <v>354</v>
      </c>
      <c r="H157" t="s">
        <v>225</v>
      </c>
      <c r="I157" t="s">
        <v>708</v>
      </c>
      <c r="J157" t="s">
        <v>709</v>
      </c>
      <c r="K157" t="s">
        <v>710</v>
      </c>
      <c r="L157" t="s">
        <v>91</v>
      </c>
      <c r="M157">
        <v>16470</v>
      </c>
      <c r="N157" t="s">
        <v>212</v>
      </c>
      <c r="O157">
        <v>13350.43</v>
      </c>
      <c r="P157" t="s">
        <v>212</v>
      </c>
      <c r="Q157" s="5" t="str" cm="1">
        <f t="array" aca="1" ref="Q157" ca="1">HYPERLINK("#"&amp;CELL("direccion",Tabla_471065!A153),"150")</f>
        <v>150</v>
      </c>
      <c r="R157" s="5" t="str" cm="1">
        <f t="array" aca="1" ref="R157" ca="1">HYPERLINK("#"&amp;CELL("direccion",Tabla_471039!A153),"150")</f>
        <v>150</v>
      </c>
      <c r="S157" s="5" t="str" cm="1">
        <f t="array" aca="1" ref="S157" ca="1">HYPERLINK("#"&amp;CELL("direccion",Tabla_471067!A153),"150")</f>
        <v>150</v>
      </c>
      <c r="T157" s="5" t="str" cm="1">
        <f t="array" aca="1" ref="T157" ca="1">HYPERLINK("#"&amp;CELL("direccion",Tabla_471023!A153),"150")</f>
        <v>150</v>
      </c>
      <c r="U157" s="5" t="str" cm="1">
        <f t="array" aca="1" ref="U157" ca="1">HYPERLINK("#"&amp;CELL("direccion",Tabla_471047!A153),"150")</f>
        <v>150</v>
      </c>
      <c r="V157" s="5" t="str" cm="1">
        <f t="array" aca="1" ref="V157" ca="1">HYPERLINK("#"&amp;CELL("direccion",Tabla_471030!A153),"150")</f>
        <v>150</v>
      </c>
      <c r="W157" s="5" t="str" cm="1">
        <f t="array" aca="1" ref="W157" ca="1">HYPERLINK("#"&amp;CELL("direccion",Tabla_471041!A153),"150")</f>
        <v>150</v>
      </c>
      <c r="X157" s="5" t="str" cm="1">
        <f t="array" aca="1" ref="X157" ca="1">HYPERLINK("#"&amp;CELL("direccion",Tabla_471031!A153),"150")</f>
        <v>150</v>
      </c>
      <c r="Y157" s="5" t="str" cm="1">
        <f t="array" aca="1" ref="Y157" ca="1">HYPERLINK("#"&amp;CELL("direccion",Tabla_471032!A153),"150")</f>
        <v>150</v>
      </c>
      <c r="Z157" s="5" t="str" cm="1">
        <f t="array" aca="1" ref="Z157" ca="1">HYPERLINK("#"&amp;CELL("direccion",Tabla_471059!A153),"150")</f>
        <v>150</v>
      </c>
      <c r="AA157" s="5" t="str" cm="1">
        <f t="array" aca="1" ref="AA157" ca="1">HYPERLINK("#"&amp;CELL("direccion",Tabla_471071!A153),"150")</f>
        <v>150</v>
      </c>
      <c r="AB157" s="5" t="str" cm="1">
        <f t="array" aca="1" ref="AB157" ca="1">HYPERLINK("#"&amp;CELL("direccion",Tabla_471062!A153),"150")</f>
        <v>150</v>
      </c>
      <c r="AC157" s="5" t="str" cm="1">
        <f t="array" aca="1" ref="AC157" ca="1">HYPERLINK("#"&amp;CELL("direccion",Tabla_471074!A153),"150")</f>
        <v>150</v>
      </c>
      <c r="AD157" t="s">
        <v>213</v>
      </c>
      <c r="AE157" s="3">
        <v>45747</v>
      </c>
    </row>
    <row r="158" spans="1:31" x14ac:dyDescent="0.3">
      <c r="A158">
        <v>2025</v>
      </c>
      <c r="B158" s="3">
        <v>45658</v>
      </c>
      <c r="C158" s="3">
        <v>45747</v>
      </c>
      <c r="D158" t="s">
        <v>84</v>
      </c>
      <c r="E158">
        <v>199</v>
      </c>
      <c r="F158" t="s">
        <v>354</v>
      </c>
      <c r="G158" t="s">
        <v>354</v>
      </c>
      <c r="H158" t="s">
        <v>225</v>
      </c>
      <c r="I158" t="s">
        <v>659</v>
      </c>
      <c r="J158" t="s">
        <v>711</v>
      </c>
      <c r="K158" t="s">
        <v>712</v>
      </c>
      <c r="L158" t="s">
        <v>91</v>
      </c>
      <c r="M158">
        <v>16470</v>
      </c>
      <c r="N158" t="s">
        <v>212</v>
      </c>
      <c r="O158">
        <v>13350.43</v>
      </c>
      <c r="P158" t="s">
        <v>212</v>
      </c>
      <c r="Q158" s="5" t="str" cm="1">
        <f t="array" aca="1" ref="Q158" ca="1">HYPERLINK("#"&amp;CELL("direccion",Tabla_471065!A154),"151")</f>
        <v>151</v>
      </c>
      <c r="R158" s="5" t="str" cm="1">
        <f t="array" aca="1" ref="R158" ca="1">HYPERLINK("#"&amp;CELL("direccion",Tabla_471039!A154),"151")</f>
        <v>151</v>
      </c>
      <c r="S158" s="5" t="str" cm="1">
        <f t="array" aca="1" ref="S158" ca="1">HYPERLINK("#"&amp;CELL("direccion",Tabla_471067!A154),"151")</f>
        <v>151</v>
      </c>
      <c r="T158" s="5" t="str" cm="1">
        <f t="array" aca="1" ref="T158" ca="1">HYPERLINK("#"&amp;CELL("direccion",Tabla_471023!A154),"151")</f>
        <v>151</v>
      </c>
      <c r="U158" s="5" t="str" cm="1">
        <f t="array" aca="1" ref="U158" ca="1">HYPERLINK("#"&amp;CELL("direccion",Tabla_471047!A154),"151")</f>
        <v>151</v>
      </c>
      <c r="V158" s="5" t="str" cm="1">
        <f t="array" aca="1" ref="V158" ca="1">HYPERLINK("#"&amp;CELL("direccion",Tabla_471030!A154),"151")</f>
        <v>151</v>
      </c>
      <c r="W158" s="5" t="str" cm="1">
        <f t="array" aca="1" ref="W158" ca="1">HYPERLINK("#"&amp;CELL("direccion",Tabla_471041!A154),"151")</f>
        <v>151</v>
      </c>
      <c r="X158" s="5" t="str" cm="1">
        <f t="array" aca="1" ref="X158" ca="1">HYPERLINK("#"&amp;CELL("direccion",Tabla_471031!A154),"151")</f>
        <v>151</v>
      </c>
      <c r="Y158" s="5" t="str" cm="1">
        <f t="array" aca="1" ref="Y158" ca="1">HYPERLINK("#"&amp;CELL("direccion",Tabla_471032!A154),"151")</f>
        <v>151</v>
      </c>
      <c r="Z158" s="5" t="str" cm="1">
        <f t="array" aca="1" ref="Z158" ca="1">HYPERLINK("#"&amp;CELL("direccion",Tabla_471059!A154),"151")</f>
        <v>151</v>
      </c>
      <c r="AA158" s="5" t="str" cm="1">
        <f t="array" aca="1" ref="AA158" ca="1">HYPERLINK("#"&amp;CELL("direccion",Tabla_471071!A154),"151")</f>
        <v>151</v>
      </c>
      <c r="AB158" s="5" t="str" cm="1">
        <f t="array" aca="1" ref="AB158" ca="1">HYPERLINK("#"&amp;CELL("direccion",Tabla_471062!A154),"151")</f>
        <v>151</v>
      </c>
      <c r="AC158" s="5" t="str" cm="1">
        <f t="array" aca="1" ref="AC158" ca="1">HYPERLINK("#"&amp;CELL("direccion",Tabla_471074!A154),"151")</f>
        <v>151</v>
      </c>
      <c r="AD158" t="s">
        <v>213</v>
      </c>
      <c r="AE158" s="3">
        <v>45747</v>
      </c>
    </row>
    <row r="159" spans="1:31" x14ac:dyDescent="0.3">
      <c r="A159">
        <v>2025</v>
      </c>
      <c r="B159" s="3">
        <v>45658</v>
      </c>
      <c r="C159" s="3">
        <v>45747</v>
      </c>
      <c r="D159" t="s">
        <v>84</v>
      </c>
      <c r="E159">
        <v>199</v>
      </c>
      <c r="F159" t="s">
        <v>354</v>
      </c>
      <c r="G159" t="s">
        <v>354</v>
      </c>
      <c r="H159" t="s">
        <v>225</v>
      </c>
      <c r="I159" t="s">
        <v>713</v>
      </c>
      <c r="J159" t="s">
        <v>714</v>
      </c>
      <c r="K159" t="s">
        <v>715</v>
      </c>
      <c r="L159" t="s">
        <v>91</v>
      </c>
      <c r="M159">
        <v>16470</v>
      </c>
      <c r="N159" t="s">
        <v>212</v>
      </c>
      <c r="O159">
        <v>13350.43</v>
      </c>
      <c r="P159" t="s">
        <v>212</v>
      </c>
      <c r="Q159" s="5" t="str" cm="1">
        <f t="array" aca="1" ref="Q159" ca="1">HYPERLINK("#"&amp;CELL("direccion",Tabla_471065!A155),"152")</f>
        <v>152</v>
      </c>
      <c r="R159" s="5" t="str" cm="1">
        <f t="array" aca="1" ref="R159" ca="1">HYPERLINK("#"&amp;CELL("direccion",Tabla_471039!A155),"152")</f>
        <v>152</v>
      </c>
      <c r="S159" s="5" t="str" cm="1">
        <f t="array" aca="1" ref="S159" ca="1">HYPERLINK("#"&amp;CELL("direccion",Tabla_471067!A155),"152")</f>
        <v>152</v>
      </c>
      <c r="T159" s="5" t="str" cm="1">
        <f t="array" aca="1" ref="T159" ca="1">HYPERLINK("#"&amp;CELL("direccion",Tabla_471023!A155),"152")</f>
        <v>152</v>
      </c>
      <c r="U159" s="5" t="str" cm="1">
        <f t="array" aca="1" ref="U159" ca="1">HYPERLINK("#"&amp;CELL("direccion",Tabla_471047!A155),"152")</f>
        <v>152</v>
      </c>
      <c r="V159" s="5" t="str" cm="1">
        <f t="array" aca="1" ref="V159" ca="1">HYPERLINK("#"&amp;CELL("direccion",Tabla_471030!A155),"152")</f>
        <v>152</v>
      </c>
      <c r="W159" s="5" t="str" cm="1">
        <f t="array" aca="1" ref="W159" ca="1">HYPERLINK("#"&amp;CELL("direccion",Tabla_471041!A155),"152")</f>
        <v>152</v>
      </c>
      <c r="X159" s="5" t="str" cm="1">
        <f t="array" aca="1" ref="X159" ca="1">HYPERLINK("#"&amp;CELL("direccion",Tabla_471031!A155),"152")</f>
        <v>152</v>
      </c>
      <c r="Y159" s="5" t="str" cm="1">
        <f t="array" aca="1" ref="Y159" ca="1">HYPERLINK("#"&amp;CELL("direccion",Tabla_471032!A155),"152")</f>
        <v>152</v>
      </c>
      <c r="Z159" s="5" t="str" cm="1">
        <f t="array" aca="1" ref="Z159" ca="1">HYPERLINK("#"&amp;CELL("direccion",Tabla_471059!A155),"152")</f>
        <v>152</v>
      </c>
      <c r="AA159" s="5" t="str" cm="1">
        <f t="array" aca="1" ref="AA159" ca="1">HYPERLINK("#"&amp;CELL("direccion",Tabla_471071!A155),"152")</f>
        <v>152</v>
      </c>
      <c r="AB159" s="5" t="str" cm="1">
        <f t="array" aca="1" ref="AB159" ca="1">HYPERLINK("#"&amp;CELL("direccion",Tabla_471062!A155),"152")</f>
        <v>152</v>
      </c>
      <c r="AC159" s="5" t="str" cm="1">
        <f t="array" aca="1" ref="AC159" ca="1">HYPERLINK("#"&amp;CELL("direccion",Tabla_471074!A155),"152")</f>
        <v>152</v>
      </c>
      <c r="AD159" t="s">
        <v>213</v>
      </c>
      <c r="AE159" s="3">
        <v>45747</v>
      </c>
    </row>
    <row r="160" spans="1:31" x14ac:dyDescent="0.3">
      <c r="A160">
        <v>2025</v>
      </c>
      <c r="B160" s="3">
        <v>45658</v>
      </c>
      <c r="C160" s="3">
        <v>45747</v>
      </c>
      <c r="D160" t="s">
        <v>84</v>
      </c>
      <c r="E160">
        <v>199</v>
      </c>
      <c r="F160" t="s">
        <v>354</v>
      </c>
      <c r="G160" t="s">
        <v>354</v>
      </c>
      <c r="H160" t="s">
        <v>225</v>
      </c>
      <c r="I160" t="s">
        <v>530</v>
      </c>
      <c r="J160" t="s">
        <v>557</v>
      </c>
      <c r="K160" t="s">
        <v>716</v>
      </c>
      <c r="L160" t="s">
        <v>91</v>
      </c>
      <c r="M160">
        <v>16470</v>
      </c>
      <c r="N160" t="s">
        <v>212</v>
      </c>
      <c r="O160">
        <v>13350.43</v>
      </c>
      <c r="P160" t="s">
        <v>212</v>
      </c>
      <c r="Q160" s="5" t="str" cm="1">
        <f t="array" aca="1" ref="Q160" ca="1">HYPERLINK("#"&amp;CELL("direccion",Tabla_471065!A156),"153")</f>
        <v>153</v>
      </c>
      <c r="R160" s="5" t="str" cm="1">
        <f t="array" aca="1" ref="R160" ca="1">HYPERLINK("#"&amp;CELL("direccion",Tabla_471039!A156),"153")</f>
        <v>153</v>
      </c>
      <c r="S160" s="5" t="str" cm="1">
        <f t="array" aca="1" ref="S160" ca="1">HYPERLINK("#"&amp;CELL("direccion",Tabla_471067!A156),"153")</f>
        <v>153</v>
      </c>
      <c r="T160" s="5" t="str" cm="1">
        <f t="array" aca="1" ref="T160" ca="1">HYPERLINK("#"&amp;CELL("direccion",Tabla_471023!A156),"153")</f>
        <v>153</v>
      </c>
      <c r="U160" s="5" t="str" cm="1">
        <f t="array" aca="1" ref="U160" ca="1">HYPERLINK("#"&amp;CELL("direccion",Tabla_471047!A156),"153")</f>
        <v>153</v>
      </c>
      <c r="V160" s="5" t="str" cm="1">
        <f t="array" aca="1" ref="V160" ca="1">HYPERLINK("#"&amp;CELL("direccion",Tabla_471030!A156),"153")</f>
        <v>153</v>
      </c>
      <c r="W160" s="5" t="str" cm="1">
        <f t="array" aca="1" ref="W160" ca="1">HYPERLINK("#"&amp;CELL("direccion",Tabla_471041!A156),"153")</f>
        <v>153</v>
      </c>
      <c r="X160" s="5" t="str" cm="1">
        <f t="array" aca="1" ref="X160" ca="1">HYPERLINK("#"&amp;CELL("direccion",Tabla_471031!A156),"153")</f>
        <v>153</v>
      </c>
      <c r="Y160" s="5" t="str" cm="1">
        <f t="array" aca="1" ref="Y160" ca="1">HYPERLINK("#"&amp;CELL("direccion",Tabla_471032!A156),"153")</f>
        <v>153</v>
      </c>
      <c r="Z160" s="5" t="str" cm="1">
        <f t="array" aca="1" ref="Z160" ca="1">HYPERLINK("#"&amp;CELL("direccion",Tabla_471059!A156),"153")</f>
        <v>153</v>
      </c>
      <c r="AA160" s="5" t="str" cm="1">
        <f t="array" aca="1" ref="AA160" ca="1">HYPERLINK("#"&amp;CELL("direccion",Tabla_471071!A156),"153")</f>
        <v>153</v>
      </c>
      <c r="AB160" s="5" t="str" cm="1">
        <f t="array" aca="1" ref="AB160" ca="1">HYPERLINK("#"&amp;CELL("direccion",Tabla_471062!A156),"153")</f>
        <v>153</v>
      </c>
      <c r="AC160" s="5" t="str" cm="1">
        <f t="array" aca="1" ref="AC160" ca="1">HYPERLINK("#"&amp;CELL("direccion",Tabla_471074!A156),"153")</f>
        <v>153</v>
      </c>
      <c r="AD160" t="s">
        <v>213</v>
      </c>
      <c r="AE160" s="3">
        <v>45747</v>
      </c>
    </row>
    <row r="161" spans="1:31" x14ac:dyDescent="0.3">
      <c r="A161">
        <v>2025</v>
      </c>
      <c r="B161" s="3">
        <v>45658</v>
      </c>
      <c r="C161" s="3">
        <v>45747</v>
      </c>
      <c r="D161" t="s">
        <v>84</v>
      </c>
      <c r="E161">
        <v>199</v>
      </c>
      <c r="F161" t="s">
        <v>354</v>
      </c>
      <c r="G161" t="s">
        <v>354</v>
      </c>
      <c r="H161" t="s">
        <v>225</v>
      </c>
      <c r="I161" t="s">
        <v>717</v>
      </c>
      <c r="J161" t="s">
        <v>718</v>
      </c>
      <c r="K161" t="s">
        <v>553</v>
      </c>
      <c r="L161" t="s">
        <v>91</v>
      </c>
      <c r="M161">
        <v>16470</v>
      </c>
      <c r="N161" t="s">
        <v>212</v>
      </c>
      <c r="O161">
        <v>13350.43</v>
      </c>
      <c r="P161" t="s">
        <v>212</v>
      </c>
      <c r="Q161" s="5" t="str" cm="1">
        <f t="array" aca="1" ref="Q161" ca="1">HYPERLINK("#"&amp;CELL("direccion",Tabla_471065!A157),"154")</f>
        <v>154</v>
      </c>
      <c r="R161" s="5" t="str" cm="1">
        <f t="array" aca="1" ref="R161" ca="1">HYPERLINK("#"&amp;CELL("direccion",Tabla_471039!A157),"154")</f>
        <v>154</v>
      </c>
      <c r="S161" s="5" t="str" cm="1">
        <f t="array" aca="1" ref="S161" ca="1">HYPERLINK("#"&amp;CELL("direccion",Tabla_471067!A157),"154")</f>
        <v>154</v>
      </c>
      <c r="T161" s="5" t="str" cm="1">
        <f t="array" aca="1" ref="T161" ca="1">HYPERLINK("#"&amp;CELL("direccion",Tabla_471023!A157),"154")</f>
        <v>154</v>
      </c>
      <c r="U161" s="5" t="str" cm="1">
        <f t="array" aca="1" ref="U161" ca="1">HYPERLINK("#"&amp;CELL("direccion",Tabla_471047!A157),"154")</f>
        <v>154</v>
      </c>
      <c r="V161" s="5" t="str" cm="1">
        <f t="array" aca="1" ref="V161" ca="1">HYPERLINK("#"&amp;CELL("direccion",Tabla_471030!A157),"154")</f>
        <v>154</v>
      </c>
      <c r="W161" s="5" t="str" cm="1">
        <f t="array" aca="1" ref="W161" ca="1">HYPERLINK("#"&amp;CELL("direccion",Tabla_471041!A157),"154")</f>
        <v>154</v>
      </c>
      <c r="X161" s="5" t="str" cm="1">
        <f t="array" aca="1" ref="X161" ca="1">HYPERLINK("#"&amp;CELL("direccion",Tabla_471031!A157),"154")</f>
        <v>154</v>
      </c>
      <c r="Y161" s="5" t="str" cm="1">
        <f t="array" aca="1" ref="Y161" ca="1">HYPERLINK("#"&amp;CELL("direccion",Tabla_471032!A157),"154")</f>
        <v>154</v>
      </c>
      <c r="Z161" s="5" t="str" cm="1">
        <f t="array" aca="1" ref="Z161" ca="1">HYPERLINK("#"&amp;CELL("direccion",Tabla_471059!A157),"154")</f>
        <v>154</v>
      </c>
      <c r="AA161" s="5" t="str" cm="1">
        <f t="array" aca="1" ref="AA161" ca="1">HYPERLINK("#"&amp;CELL("direccion",Tabla_471071!A157),"154")</f>
        <v>154</v>
      </c>
      <c r="AB161" s="5" t="str" cm="1">
        <f t="array" aca="1" ref="AB161" ca="1">HYPERLINK("#"&amp;CELL("direccion",Tabla_471062!A157),"154")</f>
        <v>154</v>
      </c>
      <c r="AC161" s="5" t="str" cm="1">
        <f t="array" aca="1" ref="AC161" ca="1">HYPERLINK("#"&amp;CELL("direccion",Tabla_471074!A157),"154")</f>
        <v>154</v>
      </c>
      <c r="AD161" t="s">
        <v>213</v>
      </c>
      <c r="AE161" s="3">
        <v>45747</v>
      </c>
    </row>
    <row r="162" spans="1:31" x14ac:dyDescent="0.3">
      <c r="A162">
        <v>2025</v>
      </c>
      <c r="B162" s="3">
        <v>45658</v>
      </c>
      <c r="C162" s="3">
        <v>45747</v>
      </c>
      <c r="D162" t="s">
        <v>84</v>
      </c>
      <c r="E162">
        <v>199</v>
      </c>
      <c r="F162" t="s">
        <v>355</v>
      </c>
      <c r="G162" t="s">
        <v>355</v>
      </c>
      <c r="H162" t="s">
        <v>225</v>
      </c>
      <c r="I162" t="s">
        <v>551</v>
      </c>
      <c r="J162" t="s">
        <v>514</v>
      </c>
      <c r="K162" t="s">
        <v>485</v>
      </c>
      <c r="L162" t="s">
        <v>91</v>
      </c>
      <c r="M162">
        <v>15437</v>
      </c>
      <c r="N162" t="s">
        <v>212</v>
      </c>
      <c r="O162">
        <v>12646.09</v>
      </c>
      <c r="P162" t="s">
        <v>212</v>
      </c>
      <c r="Q162" s="5" t="str" cm="1">
        <f t="array" aca="1" ref="Q162" ca="1">HYPERLINK("#"&amp;CELL("direccion",Tabla_471065!A158),"155")</f>
        <v>155</v>
      </c>
      <c r="R162" s="5" t="str" cm="1">
        <f t="array" aca="1" ref="R162" ca="1">HYPERLINK("#"&amp;CELL("direccion",Tabla_471039!A158),"155")</f>
        <v>155</v>
      </c>
      <c r="S162" s="5" t="str" cm="1">
        <f t="array" aca="1" ref="S162" ca="1">HYPERLINK("#"&amp;CELL("direccion",Tabla_471067!A158),"155")</f>
        <v>155</v>
      </c>
      <c r="T162" s="5" t="str" cm="1">
        <f t="array" aca="1" ref="T162" ca="1">HYPERLINK("#"&amp;CELL("direccion",Tabla_471023!A158),"155")</f>
        <v>155</v>
      </c>
      <c r="U162" s="5" t="str" cm="1">
        <f t="array" aca="1" ref="U162" ca="1">HYPERLINK("#"&amp;CELL("direccion",Tabla_471047!A158),"155")</f>
        <v>155</v>
      </c>
      <c r="V162" s="5" t="str" cm="1">
        <f t="array" aca="1" ref="V162" ca="1">HYPERLINK("#"&amp;CELL("direccion",Tabla_471030!A158),"155")</f>
        <v>155</v>
      </c>
      <c r="W162" s="5" t="str" cm="1">
        <f t="array" aca="1" ref="W162" ca="1">HYPERLINK("#"&amp;CELL("direccion",Tabla_471041!A158),"155")</f>
        <v>155</v>
      </c>
      <c r="X162" s="5" t="str" cm="1">
        <f t="array" aca="1" ref="X162" ca="1">HYPERLINK("#"&amp;CELL("direccion",Tabla_471031!A158),"155")</f>
        <v>155</v>
      </c>
      <c r="Y162" s="5" t="str" cm="1">
        <f t="array" aca="1" ref="Y162" ca="1">HYPERLINK("#"&amp;CELL("direccion",Tabla_471032!A158),"155")</f>
        <v>155</v>
      </c>
      <c r="Z162" s="5" t="str" cm="1">
        <f t="array" aca="1" ref="Z162" ca="1">HYPERLINK("#"&amp;CELL("direccion",Tabla_471059!A158),"155")</f>
        <v>155</v>
      </c>
      <c r="AA162" s="5" t="str" cm="1">
        <f t="array" aca="1" ref="AA162" ca="1">HYPERLINK("#"&amp;CELL("direccion",Tabla_471071!A158),"155")</f>
        <v>155</v>
      </c>
      <c r="AB162" s="5" t="str" cm="1">
        <f t="array" aca="1" ref="AB162" ca="1">HYPERLINK("#"&amp;CELL("direccion",Tabla_471062!A158),"155")</f>
        <v>155</v>
      </c>
      <c r="AC162" s="5" t="str" cm="1">
        <f t="array" aca="1" ref="AC162" ca="1">HYPERLINK("#"&amp;CELL("direccion",Tabla_471074!A158),"155")</f>
        <v>155</v>
      </c>
      <c r="AD162" t="s">
        <v>213</v>
      </c>
      <c r="AE162" s="3">
        <v>45747</v>
      </c>
    </row>
    <row r="163" spans="1:31" x14ac:dyDescent="0.3">
      <c r="A163">
        <v>2025</v>
      </c>
      <c r="B163" s="3">
        <v>45658</v>
      </c>
      <c r="C163" s="3">
        <v>45747</v>
      </c>
      <c r="D163" t="s">
        <v>84</v>
      </c>
      <c r="E163">
        <v>199</v>
      </c>
      <c r="F163" t="s">
        <v>354</v>
      </c>
      <c r="G163" t="s">
        <v>354</v>
      </c>
      <c r="H163" t="s">
        <v>225</v>
      </c>
      <c r="I163" t="s">
        <v>719</v>
      </c>
      <c r="J163" t="s">
        <v>514</v>
      </c>
      <c r="K163" t="s">
        <v>453</v>
      </c>
      <c r="L163" t="s">
        <v>92</v>
      </c>
      <c r="M163">
        <v>16470</v>
      </c>
      <c r="N163" t="s">
        <v>212</v>
      </c>
      <c r="O163">
        <v>13350.43</v>
      </c>
      <c r="P163" t="s">
        <v>212</v>
      </c>
      <c r="Q163" s="5" t="str" cm="1">
        <f t="array" aca="1" ref="Q163" ca="1">HYPERLINK("#"&amp;CELL("direccion",Tabla_471065!A159),"156")</f>
        <v>156</v>
      </c>
      <c r="R163" s="5" t="str" cm="1">
        <f t="array" aca="1" ref="R163" ca="1">HYPERLINK("#"&amp;CELL("direccion",Tabla_471039!A159),"156")</f>
        <v>156</v>
      </c>
      <c r="S163" s="5" t="str" cm="1">
        <f t="array" aca="1" ref="S163" ca="1">HYPERLINK("#"&amp;CELL("direccion",Tabla_471067!A159),"156")</f>
        <v>156</v>
      </c>
      <c r="T163" s="5" t="str" cm="1">
        <f t="array" aca="1" ref="T163" ca="1">HYPERLINK("#"&amp;CELL("direccion",Tabla_471023!A159),"156")</f>
        <v>156</v>
      </c>
      <c r="U163" s="5" t="str" cm="1">
        <f t="array" aca="1" ref="U163" ca="1">HYPERLINK("#"&amp;CELL("direccion",Tabla_471047!A159),"156")</f>
        <v>156</v>
      </c>
      <c r="V163" s="5" t="str" cm="1">
        <f t="array" aca="1" ref="V163" ca="1">HYPERLINK("#"&amp;CELL("direccion",Tabla_471030!A159),"156")</f>
        <v>156</v>
      </c>
      <c r="W163" s="5" t="str" cm="1">
        <f t="array" aca="1" ref="W163" ca="1">HYPERLINK("#"&amp;CELL("direccion",Tabla_471041!A159),"156")</f>
        <v>156</v>
      </c>
      <c r="X163" s="5" t="str" cm="1">
        <f t="array" aca="1" ref="X163" ca="1">HYPERLINK("#"&amp;CELL("direccion",Tabla_471031!A159),"156")</f>
        <v>156</v>
      </c>
      <c r="Y163" s="5" t="str" cm="1">
        <f t="array" aca="1" ref="Y163" ca="1">HYPERLINK("#"&amp;CELL("direccion",Tabla_471032!A159),"156")</f>
        <v>156</v>
      </c>
      <c r="Z163" s="5" t="str" cm="1">
        <f t="array" aca="1" ref="Z163" ca="1">HYPERLINK("#"&amp;CELL("direccion",Tabla_471059!A159),"156")</f>
        <v>156</v>
      </c>
      <c r="AA163" s="5" t="str" cm="1">
        <f t="array" aca="1" ref="AA163" ca="1">HYPERLINK("#"&amp;CELL("direccion",Tabla_471071!A159),"156")</f>
        <v>156</v>
      </c>
      <c r="AB163" s="5" t="str" cm="1">
        <f t="array" aca="1" ref="AB163" ca="1">HYPERLINK("#"&amp;CELL("direccion",Tabla_471062!A159),"156")</f>
        <v>156</v>
      </c>
      <c r="AC163" s="5" t="str" cm="1">
        <f t="array" aca="1" ref="AC163" ca="1">HYPERLINK("#"&amp;CELL("direccion",Tabla_471074!A159),"156")</f>
        <v>156</v>
      </c>
      <c r="AD163" t="s">
        <v>213</v>
      </c>
      <c r="AE163" s="3">
        <v>45747</v>
      </c>
    </row>
    <row r="164" spans="1:31" x14ac:dyDescent="0.3">
      <c r="A164">
        <v>2025</v>
      </c>
      <c r="B164" s="3">
        <v>45658</v>
      </c>
      <c r="C164" s="3">
        <v>45747</v>
      </c>
      <c r="D164" t="s">
        <v>84</v>
      </c>
      <c r="E164">
        <v>199</v>
      </c>
      <c r="F164" t="s">
        <v>354</v>
      </c>
      <c r="G164" t="s">
        <v>354</v>
      </c>
      <c r="H164" t="s">
        <v>225</v>
      </c>
      <c r="I164" t="s">
        <v>720</v>
      </c>
      <c r="J164" t="s">
        <v>721</v>
      </c>
      <c r="K164" t="s">
        <v>420</v>
      </c>
      <c r="L164" t="s">
        <v>91</v>
      </c>
      <c r="M164">
        <v>16470</v>
      </c>
      <c r="N164" t="s">
        <v>212</v>
      </c>
      <c r="O164">
        <v>13350.43</v>
      </c>
      <c r="P164" t="s">
        <v>212</v>
      </c>
      <c r="Q164" s="5" t="str" cm="1">
        <f t="array" aca="1" ref="Q164" ca="1">HYPERLINK("#"&amp;CELL("direccion",Tabla_471065!A160),"157")</f>
        <v>157</v>
      </c>
      <c r="R164" s="5" t="str" cm="1">
        <f t="array" aca="1" ref="R164" ca="1">HYPERLINK("#"&amp;CELL("direccion",Tabla_471039!A160),"157")</f>
        <v>157</v>
      </c>
      <c r="S164" s="5" t="str" cm="1">
        <f t="array" aca="1" ref="S164" ca="1">HYPERLINK("#"&amp;CELL("direccion",Tabla_471067!A160),"157")</f>
        <v>157</v>
      </c>
      <c r="T164" s="5" t="str" cm="1">
        <f t="array" aca="1" ref="T164" ca="1">HYPERLINK("#"&amp;CELL("direccion",Tabla_471023!A160),"157")</f>
        <v>157</v>
      </c>
      <c r="U164" s="5" t="str" cm="1">
        <f t="array" aca="1" ref="U164" ca="1">HYPERLINK("#"&amp;CELL("direccion",Tabla_471047!A160),"157")</f>
        <v>157</v>
      </c>
      <c r="V164" s="5" t="str" cm="1">
        <f t="array" aca="1" ref="V164" ca="1">HYPERLINK("#"&amp;CELL("direccion",Tabla_471030!A160),"157")</f>
        <v>157</v>
      </c>
      <c r="W164" s="5" t="str" cm="1">
        <f t="array" aca="1" ref="W164" ca="1">HYPERLINK("#"&amp;CELL("direccion",Tabla_471041!A160),"157")</f>
        <v>157</v>
      </c>
      <c r="X164" s="5" t="str" cm="1">
        <f t="array" aca="1" ref="X164" ca="1">HYPERLINK("#"&amp;CELL("direccion",Tabla_471031!A160),"157")</f>
        <v>157</v>
      </c>
      <c r="Y164" s="5" t="str" cm="1">
        <f t="array" aca="1" ref="Y164" ca="1">HYPERLINK("#"&amp;CELL("direccion",Tabla_471032!A160),"157")</f>
        <v>157</v>
      </c>
      <c r="Z164" s="5" t="str" cm="1">
        <f t="array" aca="1" ref="Z164" ca="1">HYPERLINK("#"&amp;CELL("direccion",Tabla_471059!A160),"157")</f>
        <v>157</v>
      </c>
      <c r="AA164" s="5" t="str" cm="1">
        <f t="array" aca="1" ref="AA164" ca="1">HYPERLINK("#"&amp;CELL("direccion",Tabla_471071!A160),"157")</f>
        <v>157</v>
      </c>
      <c r="AB164" s="5" t="str" cm="1">
        <f t="array" aca="1" ref="AB164" ca="1">HYPERLINK("#"&amp;CELL("direccion",Tabla_471062!A160),"157")</f>
        <v>157</v>
      </c>
      <c r="AC164" s="5" t="str" cm="1">
        <f t="array" aca="1" ref="AC164" ca="1">HYPERLINK("#"&amp;CELL("direccion",Tabla_471074!A160),"157")</f>
        <v>157</v>
      </c>
      <c r="AD164" t="s">
        <v>213</v>
      </c>
      <c r="AE164" s="3">
        <v>45747</v>
      </c>
    </row>
    <row r="165" spans="1:31" x14ac:dyDescent="0.3">
      <c r="A165">
        <v>2025</v>
      </c>
      <c r="B165" s="3">
        <v>45658</v>
      </c>
      <c r="C165" s="3">
        <v>45747</v>
      </c>
      <c r="D165" t="s">
        <v>84</v>
      </c>
      <c r="E165">
        <v>199</v>
      </c>
      <c r="F165" t="s">
        <v>354</v>
      </c>
      <c r="G165" t="s">
        <v>354</v>
      </c>
      <c r="H165" t="s">
        <v>225</v>
      </c>
      <c r="I165" t="s">
        <v>722</v>
      </c>
      <c r="J165" t="s">
        <v>723</v>
      </c>
      <c r="K165" t="s">
        <v>724</v>
      </c>
      <c r="L165" t="s">
        <v>92</v>
      </c>
      <c r="M165">
        <v>16470</v>
      </c>
      <c r="N165" t="s">
        <v>212</v>
      </c>
      <c r="O165">
        <v>13350.43</v>
      </c>
      <c r="P165" t="s">
        <v>212</v>
      </c>
      <c r="Q165" s="5" t="str" cm="1">
        <f t="array" aca="1" ref="Q165" ca="1">HYPERLINK("#"&amp;CELL("direccion",Tabla_471065!A161),"158")</f>
        <v>158</v>
      </c>
      <c r="R165" s="5" t="str" cm="1">
        <f t="array" aca="1" ref="R165" ca="1">HYPERLINK("#"&amp;CELL("direccion",Tabla_471039!A161),"158")</f>
        <v>158</v>
      </c>
      <c r="S165" s="5" t="str" cm="1">
        <f t="array" aca="1" ref="S165" ca="1">HYPERLINK("#"&amp;CELL("direccion",Tabla_471067!A161),"158")</f>
        <v>158</v>
      </c>
      <c r="T165" s="5" t="str" cm="1">
        <f t="array" aca="1" ref="T165" ca="1">HYPERLINK("#"&amp;CELL("direccion",Tabla_471023!A161),"158")</f>
        <v>158</v>
      </c>
      <c r="U165" s="5" t="str" cm="1">
        <f t="array" aca="1" ref="U165" ca="1">HYPERLINK("#"&amp;CELL("direccion",Tabla_471047!A161),"158")</f>
        <v>158</v>
      </c>
      <c r="V165" s="5" t="str" cm="1">
        <f t="array" aca="1" ref="V165" ca="1">HYPERLINK("#"&amp;CELL("direccion",Tabla_471030!A161),"158")</f>
        <v>158</v>
      </c>
      <c r="W165" s="5" t="str" cm="1">
        <f t="array" aca="1" ref="W165" ca="1">HYPERLINK("#"&amp;CELL("direccion",Tabla_471041!A161),"158")</f>
        <v>158</v>
      </c>
      <c r="X165" s="5" t="str" cm="1">
        <f t="array" aca="1" ref="X165" ca="1">HYPERLINK("#"&amp;CELL("direccion",Tabla_471031!A161),"158")</f>
        <v>158</v>
      </c>
      <c r="Y165" s="5" t="str" cm="1">
        <f t="array" aca="1" ref="Y165" ca="1">HYPERLINK("#"&amp;CELL("direccion",Tabla_471032!A161),"158")</f>
        <v>158</v>
      </c>
      <c r="Z165" s="5" t="str" cm="1">
        <f t="array" aca="1" ref="Z165" ca="1">HYPERLINK("#"&amp;CELL("direccion",Tabla_471059!A161),"158")</f>
        <v>158</v>
      </c>
      <c r="AA165" s="5" t="str" cm="1">
        <f t="array" aca="1" ref="AA165" ca="1">HYPERLINK("#"&amp;CELL("direccion",Tabla_471071!A161),"158")</f>
        <v>158</v>
      </c>
      <c r="AB165" s="5" t="str" cm="1">
        <f t="array" aca="1" ref="AB165" ca="1">HYPERLINK("#"&amp;CELL("direccion",Tabla_471062!A161),"158")</f>
        <v>158</v>
      </c>
      <c r="AC165" s="5" t="str" cm="1">
        <f t="array" aca="1" ref="AC165" ca="1">HYPERLINK("#"&amp;CELL("direccion",Tabla_471074!A161),"158")</f>
        <v>158</v>
      </c>
      <c r="AD165" t="s">
        <v>213</v>
      </c>
      <c r="AE165" s="3">
        <v>45747</v>
      </c>
    </row>
    <row r="166" spans="1:31" x14ac:dyDescent="0.3">
      <c r="A166">
        <v>2025</v>
      </c>
      <c r="B166" s="3">
        <v>45658</v>
      </c>
      <c r="C166" s="3">
        <v>45747</v>
      </c>
      <c r="D166" t="s">
        <v>84</v>
      </c>
      <c r="E166">
        <v>199</v>
      </c>
      <c r="F166" t="s">
        <v>354</v>
      </c>
      <c r="G166" t="s">
        <v>354</v>
      </c>
      <c r="H166" t="s">
        <v>225</v>
      </c>
      <c r="I166" t="s">
        <v>725</v>
      </c>
      <c r="J166" t="s">
        <v>726</v>
      </c>
      <c r="K166" t="s">
        <v>727</v>
      </c>
      <c r="L166" t="s">
        <v>92</v>
      </c>
      <c r="M166">
        <v>16470</v>
      </c>
      <c r="N166" t="s">
        <v>212</v>
      </c>
      <c r="O166">
        <v>13350.43</v>
      </c>
      <c r="P166" t="s">
        <v>212</v>
      </c>
      <c r="Q166" s="5" t="str" cm="1">
        <f t="array" aca="1" ref="Q166" ca="1">HYPERLINK("#"&amp;CELL("direccion",Tabla_471065!A162),"159")</f>
        <v>159</v>
      </c>
      <c r="R166" s="5" t="str" cm="1">
        <f t="array" aca="1" ref="R166" ca="1">HYPERLINK("#"&amp;CELL("direccion",Tabla_471039!A162),"159")</f>
        <v>159</v>
      </c>
      <c r="S166" s="5" t="str" cm="1">
        <f t="array" aca="1" ref="S166" ca="1">HYPERLINK("#"&amp;CELL("direccion",Tabla_471067!A162),"159")</f>
        <v>159</v>
      </c>
      <c r="T166" s="5" t="str" cm="1">
        <f t="array" aca="1" ref="T166" ca="1">HYPERLINK("#"&amp;CELL("direccion",Tabla_471023!A162),"159")</f>
        <v>159</v>
      </c>
      <c r="U166" s="5" t="str" cm="1">
        <f t="array" aca="1" ref="U166" ca="1">HYPERLINK("#"&amp;CELL("direccion",Tabla_471047!A162),"159")</f>
        <v>159</v>
      </c>
      <c r="V166" s="5" t="str" cm="1">
        <f t="array" aca="1" ref="V166" ca="1">HYPERLINK("#"&amp;CELL("direccion",Tabla_471030!A162),"159")</f>
        <v>159</v>
      </c>
      <c r="W166" s="5" t="str" cm="1">
        <f t="array" aca="1" ref="W166" ca="1">HYPERLINK("#"&amp;CELL("direccion",Tabla_471041!A162),"159")</f>
        <v>159</v>
      </c>
      <c r="X166" s="5" t="str" cm="1">
        <f t="array" aca="1" ref="X166" ca="1">HYPERLINK("#"&amp;CELL("direccion",Tabla_471031!A162),"159")</f>
        <v>159</v>
      </c>
      <c r="Y166" s="5" t="str" cm="1">
        <f t="array" aca="1" ref="Y166" ca="1">HYPERLINK("#"&amp;CELL("direccion",Tabla_471032!A162),"159")</f>
        <v>159</v>
      </c>
      <c r="Z166" s="5" t="str" cm="1">
        <f t="array" aca="1" ref="Z166" ca="1">HYPERLINK("#"&amp;CELL("direccion",Tabla_471059!A162),"159")</f>
        <v>159</v>
      </c>
      <c r="AA166" s="5" t="str" cm="1">
        <f t="array" aca="1" ref="AA166" ca="1">HYPERLINK("#"&amp;CELL("direccion",Tabla_471071!A162),"159")</f>
        <v>159</v>
      </c>
      <c r="AB166" s="5" t="str" cm="1">
        <f t="array" aca="1" ref="AB166" ca="1">HYPERLINK("#"&amp;CELL("direccion",Tabla_471062!A162),"159")</f>
        <v>159</v>
      </c>
      <c r="AC166" s="5" t="str" cm="1">
        <f t="array" aca="1" ref="AC166" ca="1">HYPERLINK("#"&amp;CELL("direccion",Tabla_471074!A162),"159")</f>
        <v>159</v>
      </c>
      <c r="AD166" t="s">
        <v>213</v>
      </c>
      <c r="AE166" s="3">
        <v>45747</v>
      </c>
    </row>
    <row r="167" spans="1:31" x14ac:dyDescent="0.3">
      <c r="A167">
        <v>2025</v>
      </c>
      <c r="B167" s="3">
        <v>45658</v>
      </c>
      <c r="C167" s="3">
        <v>45747</v>
      </c>
      <c r="D167" t="s">
        <v>84</v>
      </c>
      <c r="E167">
        <v>199</v>
      </c>
      <c r="F167" t="s">
        <v>354</v>
      </c>
      <c r="G167" t="s">
        <v>354</v>
      </c>
      <c r="H167" t="s">
        <v>225</v>
      </c>
      <c r="I167" t="s">
        <v>728</v>
      </c>
      <c r="J167" t="s">
        <v>606</v>
      </c>
      <c r="K167" t="s">
        <v>660</v>
      </c>
      <c r="L167" t="s">
        <v>91</v>
      </c>
      <c r="M167">
        <v>16470</v>
      </c>
      <c r="N167" t="s">
        <v>212</v>
      </c>
      <c r="O167">
        <v>13350.43</v>
      </c>
      <c r="P167" t="s">
        <v>212</v>
      </c>
      <c r="Q167" s="5" t="str" cm="1">
        <f t="array" aca="1" ref="Q167" ca="1">HYPERLINK("#"&amp;CELL("direccion",Tabla_471065!A163),"160")</f>
        <v>160</v>
      </c>
      <c r="R167" s="5" t="str" cm="1">
        <f t="array" aca="1" ref="R167" ca="1">HYPERLINK("#"&amp;CELL("direccion",Tabla_471039!A163),"160")</f>
        <v>160</v>
      </c>
      <c r="S167" s="5" t="str" cm="1">
        <f t="array" aca="1" ref="S167" ca="1">HYPERLINK("#"&amp;CELL("direccion",Tabla_471067!A163),"160")</f>
        <v>160</v>
      </c>
      <c r="T167" s="5" t="str" cm="1">
        <f t="array" aca="1" ref="T167" ca="1">HYPERLINK("#"&amp;CELL("direccion",Tabla_471023!A163),"160")</f>
        <v>160</v>
      </c>
      <c r="U167" s="5" t="str" cm="1">
        <f t="array" aca="1" ref="U167" ca="1">HYPERLINK("#"&amp;CELL("direccion",Tabla_471047!A163),"160")</f>
        <v>160</v>
      </c>
      <c r="V167" s="5" t="str" cm="1">
        <f t="array" aca="1" ref="V167" ca="1">HYPERLINK("#"&amp;CELL("direccion",Tabla_471030!A163),"160")</f>
        <v>160</v>
      </c>
      <c r="W167" s="5" t="str" cm="1">
        <f t="array" aca="1" ref="W167" ca="1">HYPERLINK("#"&amp;CELL("direccion",Tabla_471041!A163),"160")</f>
        <v>160</v>
      </c>
      <c r="X167" s="5" t="str" cm="1">
        <f t="array" aca="1" ref="X167" ca="1">HYPERLINK("#"&amp;CELL("direccion",Tabla_471031!A163),"160")</f>
        <v>160</v>
      </c>
      <c r="Y167" s="5" t="str" cm="1">
        <f t="array" aca="1" ref="Y167" ca="1">HYPERLINK("#"&amp;CELL("direccion",Tabla_471032!A163),"160")</f>
        <v>160</v>
      </c>
      <c r="Z167" s="5" t="str" cm="1">
        <f t="array" aca="1" ref="Z167" ca="1">HYPERLINK("#"&amp;CELL("direccion",Tabla_471059!A163),"160")</f>
        <v>160</v>
      </c>
      <c r="AA167" s="5" t="str" cm="1">
        <f t="array" aca="1" ref="AA167" ca="1">HYPERLINK("#"&amp;CELL("direccion",Tabla_471071!A163),"160")</f>
        <v>160</v>
      </c>
      <c r="AB167" s="5" t="str" cm="1">
        <f t="array" aca="1" ref="AB167" ca="1">HYPERLINK("#"&amp;CELL("direccion",Tabla_471062!A163),"160")</f>
        <v>160</v>
      </c>
      <c r="AC167" s="5" t="str" cm="1">
        <f t="array" aca="1" ref="AC167" ca="1">HYPERLINK("#"&amp;CELL("direccion",Tabla_471074!A163),"160")</f>
        <v>160</v>
      </c>
      <c r="AD167" t="s">
        <v>213</v>
      </c>
      <c r="AE167" s="3">
        <v>45747</v>
      </c>
    </row>
    <row r="168" spans="1:31" x14ac:dyDescent="0.3">
      <c r="A168">
        <v>2025</v>
      </c>
      <c r="B168" s="3">
        <v>45658</v>
      </c>
      <c r="C168" s="3">
        <v>45747</v>
      </c>
      <c r="D168" t="s">
        <v>84</v>
      </c>
      <c r="E168">
        <v>199</v>
      </c>
      <c r="F168" t="s">
        <v>354</v>
      </c>
      <c r="G168" t="s">
        <v>354</v>
      </c>
      <c r="H168" t="s">
        <v>225</v>
      </c>
      <c r="I168" t="s">
        <v>729</v>
      </c>
      <c r="J168" t="s">
        <v>606</v>
      </c>
      <c r="K168" t="s">
        <v>730</v>
      </c>
      <c r="L168" t="s">
        <v>92</v>
      </c>
      <c r="M168">
        <v>16470</v>
      </c>
      <c r="N168" t="s">
        <v>212</v>
      </c>
      <c r="O168">
        <v>13350.43</v>
      </c>
      <c r="P168" t="s">
        <v>212</v>
      </c>
      <c r="Q168" s="5" t="str" cm="1">
        <f t="array" aca="1" ref="Q168" ca="1">HYPERLINK("#"&amp;CELL("direccion",Tabla_471065!A164),"161")</f>
        <v>161</v>
      </c>
      <c r="R168" s="5" t="str" cm="1">
        <f t="array" aca="1" ref="R168" ca="1">HYPERLINK("#"&amp;CELL("direccion",Tabla_471039!A164),"161")</f>
        <v>161</v>
      </c>
      <c r="S168" s="5" t="str" cm="1">
        <f t="array" aca="1" ref="S168" ca="1">HYPERLINK("#"&amp;CELL("direccion",Tabla_471067!A164),"161")</f>
        <v>161</v>
      </c>
      <c r="T168" s="5" t="str" cm="1">
        <f t="array" aca="1" ref="T168" ca="1">HYPERLINK("#"&amp;CELL("direccion",Tabla_471023!A164),"161")</f>
        <v>161</v>
      </c>
      <c r="U168" s="5" t="str" cm="1">
        <f t="array" aca="1" ref="U168" ca="1">HYPERLINK("#"&amp;CELL("direccion",Tabla_471047!A164),"161")</f>
        <v>161</v>
      </c>
      <c r="V168" s="5" t="str" cm="1">
        <f t="array" aca="1" ref="V168" ca="1">HYPERLINK("#"&amp;CELL("direccion",Tabla_471030!A164),"161")</f>
        <v>161</v>
      </c>
      <c r="W168" s="5" t="str" cm="1">
        <f t="array" aca="1" ref="W168" ca="1">HYPERLINK("#"&amp;CELL("direccion",Tabla_471041!A164),"161")</f>
        <v>161</v>
      </c>
      <c r="X168" s="5" t="str" cm="1">
        <f t="array" aca="1" ref="X168" ca="1">HYPERLINK("#"&amp;CELL("direccion",Tabla_471031!A164),"161")</f>
        <v>161</v>
      </c>
      <c r="Y168" s="5" t="str" cm="1">
        <f t="array" aca="1" ref="Y168" ca="1">HYPERLINK("#"&amp;CELL("direccion",Tabla_471032!A164),"161")</f>
        <v>161</v>
      </c>
      <c r="Z168" s="5" t="str" cm="1">
        <f t="array" aca="1" ref="Z168" ca="1">HYPERLINK("#"&amp;CELL("direccion",Tabla_471059!A164),"161")</f>
        <v>161</v>
      </c>
      <c r="AA168" s="5" t="str" cm="1">
        <f t="array" aca="1" ref="AA168" ca="1">HYPERLINK("#"&amp;CELL("direccion",Tabla_471071!A164),"161")</f>
        <v>161</v>
      </c>
      <c r="AB168" s="5" t="str" cm="1">
        <f t="array" aca="1" ref="AB168" ca="1">HYPERLINK("#"&amp;CELL("direccion",Tabla_471062!A164),"161")</f>
        <v>161</v>
      </c>
      <c r="AC168" s="5" t="str" cm="1">
        <f t="array" aca="1" ref="AC168" ca="1">HYPERLINK("#"&amp;CELL("direccion",Tabla_471074!A164),"161")</f>
        <v>161</v>
      </c>
      <c r="AD168" t="s">
        <v>213</v>
      </c>
      <c r="AE168" s="3">
        <v>45747</v>
      </c>
    </row>
    <row r="169" spans="1:31" x14ac:dyDescent="0.3">
      <c r="A169">
        <v>2025</v>
      </c>
      <c r="B169" s="3">
        <v>45658</v>
      </c>
      <c r="C169" s="3">
        <v>45747</v>
      </c>
      <c r="D169" t="s">
        <v>84</v>
      </c>
      <c r="E169">
        <v>199</v>
      </c>
      <c r="F169" t="s">
        <v>354</v>
      </c>
      <c r="G169" t="s">
        <v>354</v>
      </c>
      <c r="H169" t="s">
        <v>225</v>
      </c>
      <c r="I169" t="s">
        <v>731</v>
      </c>
      <c r="J169" t="s">
        <v>483</v>
      </c>
      <c r="K169" t="s">
        <v>622</v>
      </c>
      <c r="L169" t="s">
        <v>91</v>
      </c>
      <c r="M169">
        <v>15437</v>
      </c>
      <c r="N169" t="s">
        <v>212</v>
      </c>
      <c r="O169">
        <v>12646.09</v>
      </c>
      <c r="P169" t="s">
        <v>212</v>
      </c>
      <c r="Q169" s="5" t="str" cm="1">
        <f t="array" aca="1" ref="Q169" ca="1">HYPERLINK("#"&amp;CELL("direccion",Tabla_471065!A165),"162")</f>
        <v>162</v>
      </c>
      <c r="R169" s="5" t="str" cm="1">
        <f t="array" aca="1" ref="R169" ca="1">HYPERLINK("#"&amp;CELL("direccion",Tabla_471039!A165),"162")</f>
        <v>162</v>
      </c>
      <c r="S169" s="5" t="str" cm="1">
        <f t="array" aca="1" ref="S169" ca="1">HYPERLINK("#"&amp;CELL("direccion",Tabla_471067!A165),"162")</f>
        <v>162</v>
      </c>
      <c r="T169" s="5" t="str" cm="1">
        <f t="array" aca="1" ref="T169" ca="1">HYPERLINK("#"&amp;CELL("direccion",Tabla_471023!A165),"162")</f>
        <v>162</v>
      </c>
      <c r="U169" s="5" t="str" cm="1">
        <f t="array" aca="1" ref="U169" ca="1">HYPERLINK("#"&amp;CELL("direccion",Tabla_471047!A165),"162")</f>
        <v>162</v>
      </c>
      <c r="V169" s="5" t="str" cm="1">
        <f t="array" aca="1" ref="V169" ca="1">HYPERLINK("#"&amp;CELL("direccion",Tabla_471030!A165),"162")</f>
        <v>162</v>
      </c>
      <c r="W169" s="5" t="str" cm="1">
        <f t="array" aca="1" ref="W169" ca="1">HYPERLINK("#"&amp;CELL("direccion",Tabla_471041!A165),"162")</f>
        <v>162</v>
      </c>
      <c r="X169" s="5" t="str" cm="1">
        <f t="array" aca="1" ref="X169" ca="1">HYPERLINK("#"&amp;CELL("direccion",Tabla_471031!A165),"162")</f>
        <v>162</v>
      </c>
      <c r="Y169" s="5" t="str" cm="1">
        <f t="array" aca="1" ref="Y169" ca="1">HYPERLINK("#"&amp;CELL("direccion",Tabla_471032!A165),"162")</f>
        <v>162</v>
      </c>
      <c r="Z169" s="5" t="str" cm="1">
        <f t="array" aca="1" ref="Z169" ca="1">HYPERLINK("#"&amp;CELL("direccion",Tabla_471059!A165),"162")</f>
        <v>162</v>
      </c>
      <c r="AA169" s="5" t="str" cm="1">
        <f t="array" aca="1" ref="AA169" ca="1">HYPERLINK("#"&amp;CELL("direccion",Tabla_471071!A165),"162")</f>
        <v>162</v>
      </c>
      <c r="AB169" s="5" t="str" cm="1">
        <f t="array" aca="1" ref="AB169" ca="1">HYPERLINK("#"&amp;CELL("direccion",Tabla_471062!A165),"162")</f>
        <v>162</v>
      </c>
      <c r="AC169" s="5" t="str" cm="1">
        <f t="array" aca="1" ref="AC169" ca="1">HYPERLINK("#"&amp;CELL("direccion",Tabla_471074!A165),"162")</f>
        <v>162</v>
      </c>
      <c r="AD169" t="s">
        <v>213</v>
      </c>
      <c r="AE169" s="3">
        <v>45747</v>
      </c>
    </row>
    <row r="170" spans="1:31" x14ac:dyDescent="0.3">
      <c r="A170">
        <v>2025</v>
      </c>
      <c r="B170" s="3">
        <v>45658</v>
      </c>
      <c r="C170" s="3">
        <v>45747</v>
      </c>
      <c r="D170" t="s">
        <v>84</v>
      </c>
      <c r="E170">
        <v>199</v>
      </c>
      <c r="F170" t="s">
        <v>354</v>
      </c>
      <c r="G170" t="s">
        <v>354</v>
      </c>
      <c r="H170" t="s">
        <v>225</v>
      </c>
      <c r="I170" t="s">
        <v>713</v>
      </c>
      <c r="J170" t="s">
        <v>483</v>
      </c>
      <c r="K170" t="s">
        <v>732</v>
      </c>
      <c r="L170" t="s">
        <v>91</v>
      </c>
      <c r="M170">
        <v>16470</v>
      </c>
      <c r="N170" t="s">
        <v>212</v>
      </c>
      <c r="O170">
        <v>13350.43</v>
      </c>
      <c r="P170" t="s">
        <v>212</v>
      </c>
      <c r="Q170" s="5" t="str" cm="1">
        <f t="array" aca="1" ref="Q170" ca="1">HYPERLINK("#"&amp;CELL("direccion",Tabla_471065!A166),"163")</f>
        <v>163</v>
      </c>
      <c r="R170" s="5" t="str" cm="1">
        <f t="array" aca="1" ref="R170" ca="1">HYPERLINK("#"&amp;CELL("direccion",Tabla_471039!A166),"163")</f>
        <v>163</v>
      </c>
      <c r="S170" s="5" t="str" cm="1">
        <f t="array" aca="1" ref="S170" ca="1">HYPERLINK("#"&amp;CELL("direccion",Tabla_471067!A166),"163")</f>
        <v>163</v>
      </c>
      <c r="T170" s="5" t="str" cm="1">
        <f t="array" aca="1" ref="T170" ca="1">HYPERLINK("#"&amp;CELL("direccion",Tabla_471023!A166),"163")</f>
        <v>163</v>
      </c>
      <c r="U170" s="5" t="str" cm="1">
        <f t="array" aca="1" ref="U170" ca="1">HYPERLINK("#"&amp;CELL("direccion",Tabla_471047!A166),"163")</f>
        <v>163</v>
      </c>
      <c r="V170" s="5" t="str" cm="1">
        <f t="array" aca="1" ref="V170" ca="1">HYPERLINK("#"&amp;CELL("direccion",Tabla_471030!A166),"163")</f>
        <v>163</v>
      </c>
      <c r="W170" s="5" t="str" cm="1">
        <f t="array" aca="1" ref="W170" ca="1">HYPERLINK("#"&amp;CELL("direccion",Tabla_471041!A166),"163")</f>
        <v>163</v>
      </c>
      <c r="X170" s="5" t="str" cm="1">
        <f t="array" aca="1" ref="X170" ca="1">HYPERLINK("#"&amp;CELL("direccion",Tabla_471031!A166),"163")</f>
        <v>163</v>
      </c>
      <c r="Y170" s="5" t="str" cm="1">
        <f t="array" aca="1" ref="Y170" ca="1">HYPERLINK("#"&amp;CELL("direccion",Tabla_471032!A166),"163")</f>
        <v>163</v>
      </c>
      <c r="Z170" s="5" t="str" cm="1">
        <f t="array" aca="1" ref="Z170" ca="1">HYPERLINK("#"&amp;CELL("direccion",Tabla_471059!A166),"163")</f>
        <v>163</v>
      </c>
      <c r="AA170" s="5" t="str" cm="1">
        <f t="array" aca="1" ref="AA170" ca="1">HYPERLINK("#"&amp;CELL("direccion",Tabla_471071!A166),"163")</f>
        <v>163</v>
      </c>
      <c r="AB170" s="5" t="str" cm="1">
        <f t="array" aca="1" ref="AB170" ca="1">HYPERLINK("#"&amp;CELL("direccion",Tabla_471062!A166),"163")</f>
        <v>163</v>
      </c>
      <c r="AC170" s="5" t="str" cm="1">
        <f t="array" aca="1" ref="AC170" ca="1">HYPERLINK("#"&amp;CELL("direccion",Tabla_471074!A166),"163")</f>
        <v>163</v>
      </c>
      <c r="AD170" t="s">
        <v>213</v>
      </c>
      <c r="AE170" s="3">
        <v>45747</v>
      </c>
    </row>
    <row r="171" spans="1:31" x14ac:dyDescent="0.3">
      <c r="A171">
        <v>2025</v>
      </c>
      <c r="B171" s="3">
        <v>45658</v>
      </c>
      <c r="C171" s="3">
        <v>45747</v>
      </c>
      <c r="D171" t="s">
        <v>84</v>
      </c>
      <c r="E171">
        <v>199</v>
      </c>
      <c r="F171" t="s">
        <v>354</v>
      </c>
      <c r="G171" t="s">
        <v>354</v>
      </c>
      <c r="H171" t="s">
        <v>225</v>
      </c>
      <c r="I171" t="s">
        <v>733</v>
      </c>
      <c r="J171" t="s">
        <v>734</v>
      </c>
      <c r="K171" t="s">
        <v>449</v>
      </c>
      <c r="L171" t="s">
        <v>92</v>
      </c>
      <c r="M171">
        <v>15437</v>
      </c>
      <c r="N171" t="s">
        <v>212</v>
      </c>
      <c r="O171">
        <v>12646.09</v>
      </c>
      <c r="P171" t="s">
        <v>212</v>
      </c>
      <c r="Q171" s="5" t="str" cm="1">
        <f t="array" aca="1" ref="Q171" ca="1">HYPERLINK("#"&amp;CELL("direccion",Tabla_471065!A167),"164")</f>
        <v>164</v>
      </c>
      <c r="R171" s="5" t="str" cm="1">
        <f t="array" aca="1" ref="R171" ca="1">HYPERLINK("#"&amp;CELL("direccion",Tabla_471039!A167),"164")</f>
        <v>164</v>
      </c>
      <c r="S171" s="5" t="str" cm="1">
        <f t="array" aca="1" ref="S171" ca="1">HYPERLINK("#"&amp;CELL("direccion",Tabla_471067!A167),"164")</f>
        <v>164</v>
      </c>
      <c r="T171" s="5" t="str" cm="1">
        <f t="array" aca="1" ref="T171" ca="1">HYPERLINK("#"&amp;CELL("direccion",Tabla_471023!A167),"164")</f>
        <v>164</v>
      </c>
      <c r="U171" s="5" t="str" cm="1">
        <f t="array" aca="1" ref="U171" ca="1">HYPERLINK("#"&amp;CELL("direccion",Tabla_471047!A167),"164")</f>
        <v>164</v>
      </c>
      <c r="V171" s="5" t="str" cm="1">
        <f t="array" aca="1" ref="V171" ca="1">HYPERLINK("#"&amp;CELL("direccion",Tabla_471030!A167),"164")</f>
        <v>164</v>
      </c>
      <c r="W171" s="5" t="str" cm="1">
        <f t="array" aca="1" ref="W171" ca="1">HYPERLINK("#"&amp;CELL("direccion",Tabla_471041!A167),"164")</f>
        <v>164</v>
      </c>
      <c r="X171" s="5" t="str" cm="1">
        <f t="array" aca="1" ref="X171" ca="1">HYPERLINK("#"&amp;CELL("direccion",Tabla_471031!A167),"164")</f>
        <v>164</v>
      </c>
      <c r="Y171" s="5" t="str" cm="1">
        <f t="array" aca="1" ref="Y171" ca="1">HYPERLINK("#"&amp;CELL("direccion",Tabla_471032!A167),"164")</f>
        <v>164</v>
      </c>
      <c r="Z171" s="5" t="str" cm="1">
        <f t="array" aca="1" ref="Z171" ca="1">HYPERLINK("#"&amp;CELL("direccion",Tabla_471059!A167),"164")</f>
        <v>164</v>
      </c>
      <c r="AA171" s="5" t="str" cm="1">
        <f t="array" aca="1" ref="AA171" ca="1">HYPERLINK("#"&amp;CELL("direccion",Tabla_471071!A167),"164")</f>
        <v>164</v>
      </c>
      <c r="AB171" s="5" t="str" cm="1">
        <f t="array" aca="1" ref="AB171" ca="1">HYPERLINK("#"&amp;CELL("direccion",Tabla_471062!A167),"164")</f>
        <v>164</v>
      </c>
      <c r="AC171" s="5" t="str" cm="1">
        <f t="array" aca="1" ref="AC171" ca="1">HYPERLINK("#"&amp;CELL("direccion",Tabla_471074!A167),"164")</f>
        <v>164</v>
      </c>
      <c r="AD171" t="s">
        <v>213</v>
      </c>
      <c r="AE171" s="3">
        <v>45747</v>
      </c>
    </row>
    <row r="172" spans="1:31" x14ac:dyDescent="0.3">
      <c r="A172">
        <v>2025</v>
      </c>
      <c r="B172" s="3">
        <v>45658</v>
      </c>
      <c r="C172" s="3">
        <v>45747</v>
      </c>
      <c r="D172" t="s">
        <v>84</v>
      </c>
      <c r="E172">
        <v>199</v>
      </c>
      <c r="F172" t="s">
        <v>354</v>
      </c>
      <c r="G172" t="s">
        <v>354</v>
      </c>
      <c r="H172" t="s">
        <v>225</v>
      </c>
      <c r="I172" t="s">
        <v>735</v>
      </c>
      <c r="J172" t="s">
        <v>736</v>
      </c>
      <c r="K172" t="s">
        <v>434</v>
      </c>
      <c r="L172" t="s">
        <v>92</v>
      </c>
      <c r="M172">
        <v>16470</v>
      </c>
      <c r="N172" t="s">
        <v>212</v>
      </c>
      <c r="O172">
        <v>13350.43</v>
      </c>
      <c r="P172" t="s">
        <v>212</v>
      </c>
      <c r="Q172" s="5" t="str" cm="1">
        <f t="array" aca="1" ref="Q172" ca="1">HYPERLINK("#"&amp;CELL("direccion",Tabla_471065!A168),"165")</f>
        <v>165</v>
      </c>
      <c r="R172" s="5" t="str" cm="1">
        <f t="array" aca="1" ref="R172" ca="1">HYPERLINK("#"&amp;CELL("direccion",Tabla_471039!A168),"165")</f>
        <v>165</v>
      </c>
      <c r="S172" s="5" t="str" cm="1">
        <f t="array" aca="1" ref="S172" ca="1">HYPERLINK("#"&amp;CELL("direccion",Tabla_471067!A168),"165")</f>
        <v>165</v>
      </c>
      <c r="T172" s="5" t="str" cm="1">
        <f t="array" aca="1" ref="T172" ca="1">HYPERLINK("#"&amp;CELL("direccion",Tabla_471023!A168),"165")</f>
        <v>165</v>
      </c>
      <c r="U172" s="5" t="str" cm="1">
        <f t="array" aca="1" ref="U172" ca="1">HYPERLINK("#"&amp;CELL("direccion",Tabla_471047!A168),"165")</f>
        <v>165</v>
      </c>
      <c r="V172" s="5" t="str" cm="1">
        <f t="array" aca="1" ref="V172" ca="1">HYPERLINK("#"&amp;CELL("direccion",Tabla_471030!A168),"165")</f>
        <v>165</v>
      </c>
      <c r="W172" s="5" t="str" cm="1">
        <f t="array" aca="1" ref="W172" ca="1">HYPERLINK("#"&amp;CELL("direccion",Tabla_471041!A168),"165")</f>
        <v>165</v>
      </c>
      <c r="X172" s="5" t="str" cm="1">
        <f t="array" aca="1" ref="X172" ca="1">HYPERLINK("#"&amp;CELL("direccion",Tabla_471031!A168),"165")</f>
        <v>165</v>
      </c>
      <c r="Y172" s="5" t="str" cm="1">
        <f t="array" aca="1" ref="Y172" ca="1">HYPERLINK("#"&amp;CELL("direccion",Tabla_471032!A168),"165")</f>
        <v>165</v>
      </c>
      <c r="Z172" s="5" t="str" cm="1">
        <f t="array" aca="1" ref="Z172" ca="1">HYPERLINK("#"&amp;CELL("direccion",Tabla_471059!A168),"165")</f>
        <v>165</v>
      </c>
      <c r="AA172" s="5" t="str" cm="1">
        <f t="array" aca="1" ref="AA172" ca="1">HYPERLINK("#"&amp;CELL("direccion",Tabla_471071!A168),"165")</f>
        <v>165</v>
      </c>
      <c r="AB172" s="5" t="str" cm="1">
        <f t="array" aca="1" ref="AB172" ca="1">HYPERLINK("#"&amp;CELL("direccion",Tabla_471062!A168),"165")</f>
        <v>165</v>
      </c>
      <c r="AC172" s="5" t="str" cm="1">
        <f t="array" aca="1" ref="AC172" ca="1">HYPERLINK("#"&amp;CELL("direccion",Tabla_471074!A168),"165")</f>
        <v>165</v>
      </c>
      <c r="AD172" t="s">
        <v>213</v>
      </c>
      <c r="AE172" s="3">
        <v>45747</v>
      </c>
    </row>
    <row r="173" spans="1:31" x14ac:dyDescent="0.3">
      <c r="A173">
        <v>2025</v>
      </c>
      <c r="B173" s="3">
        <v>45658</v>
      </c>
      <c r="C173" s="3">
        <v>45747</v>
      </c>
      <c r="D173" t="s">
        <v>84</v>
      </c>
      <c r="E173">
        <v>199</v>
      </c>
      <c r="F173" t="s">
        <v>354</v>
      </c>
      <c r="G173" t="s">
        <v>354</v>
      </c>
      <c r="H173" t="s">
        <v>225</v>
      </c>
      <c r="I173" t="s">
        <v>737</v>
      </c>
      <c r="J173" t="s">
        <v>633</v>
      </c>
      <c r="K173" t="s">
        <v>738</v>
      </c>
      <c r="L173" t="s">
        <v>92</v>
      </c>
      <c r="M173">
        <v>16470</v>
      </c>
      <c r="N173" t="s">
        <v>212</v>
      </c>
      <c r="O173">
        <v>13350.43</v>
      </c>
      <c r="P173" t="s">
        <v>212</v>
      </c>
      <c r="Q173" s="5" t="str" cm="1">
        <f t="array" aca="1" ref="Q173" ca="1">HYPERLINK("#"&amp;CELL("direccion",Tabla_471065!A169),"166")</f>
        <v>166</v>
      </c>
      <c r="R173" s="5" t="str" cm="1">
        <f t="array" aca="1" ref="R173" ca="1">HYPERLINK("#"&amp;CELL("direccion",Tabla_471039!A169),"166")</f>
        <v>166</v>
      </c>
      <c r="S173" s="5" t="str" cm="1">
        <f t="array" aca="1" ref="S173" ca="1">HYPERLINK("#"&amp;CELL("direccion",Tabla_471067!A169),"166")</f>
        <v>166</v>
      </c>
      <c r="T173" s="5" t="str" cm="1">
        <f t="array" aca="1" ref="T173" ca="1">HYPERLINK("#"&amp;CELL("direccion",Tabla_471023!A169),"166")</f>
        <v>166</v>
      </c>
      <c r="U173" s="5" t="str" cm="1">
        <f t="array" aca="1" ref="U173" ca="1">HYPERLINK("#"&amp;CELL("direccion",Tabla_471047!A169),"166")</f>
        <v>166</v>
      </c>
      <c r="V173" s="5" t="str" cm="1">
        <f t="array" aca="1" ref="V173" ca="1">HYPERLINK("#"&amp;CELL("direccion",Tabla_471030!A169),"166")</f>
        <v>166</v>
      </c>
      <c r="W173" s="5" t="str" cm="1">
        <f t="array" aca="1" ref="W173" ca="1">HYPERLINK("#"&amp;CELL("direccion",Tabla_471041!A169),"166")</f>
        <v>166</v>
      </c>
      <c r="X173" s="5" t="str" cm="1">
        <f t="array" aca="1" ref="X173" ca="1">HYPERLINK("#"&amp;CELL("direccion",Tabla_471031!A169),"166")</f>
        <v>166</v>
      </c>
      <c r="Y173" s="5" t="str" cm="1">
        <f t="array" aca="1" ref="Y173" ca="1">HYPERLINK("#"&amp;CELL("direccion",Tabla_471032!A169),"166")</f>
        <v>166</v>
      </c>
      <c r="Z173" s="5" t="str" cm="1">
        <f t="array" aca="1" ref="Z173" ca="1">HYPERLINK("#"&amp;CELL("direccion",Tabla_471059!A169),"166")</f>
        <v>166</v>
      </c>
      <c r="AA173" s="5" t="str" cm="1">
        <f t="array" aca="1" ref="AA173" ca="1">HYPERLINK("#"&amp;CELL("direccion",Tabla_471071!A169),"166")</f>
        <v>166</v>
      </c>
      <c r="AB173" s="5" t="str" cm="1">
        <f t="array" aca="1" ref="AB173" ca="1">HYPERLINK("#"&amp;CELL("direccion",Tabla_471062!A169),"166")</f>
        <v>166</v>
      </c>
      <c r="AC173" s="5" t="str" cm="1">
        <f t="array" aca="1" ref="AC173" ca="1">HYPERLINK("#"&amp;CELL("direccion",Tabla_471074!A169),"166")</f>
        <v>166</v>
      </c>
      <c r="AD173" t="s">
        <v>213</v>
      </c>
      <c r="AE173" s="3">
        <v>45747</v>
      </c>
    </row>
    <row r="174" spans="1:31" x14ac:dyDescent="0.3">
      <c r="A174">
        <v>2025</v>
      </c>
      <c r="B174" s="3">
        <v>45658</v>
      </c>
      <c r="C174" s="3">
        <v>45747</v>
      </c>
      <c r="D174" t="s">
        <v>84</v>
      </c>
      <c r="E174">
        <v>199</v>
      </c>
      <c r="F174" t="s">
        <v>354</v>
      </c>
      <c r="G174" t="s">
        <v>354</v>
      </c>
      <c r="H174" t="s">
        <v>225</v>
      </c>
      <c r="I174" t="s">
        <v>659</v>
      </c>
      <c r="J174" t="s">
        <v>739</v>
      </c>
      <c r="K174" t="s">
        <v>622</v>
      </c>
      <c r="L174" t="s">
        <v>91</v>
      </c>
      <c r="M174">
        <v>16470</v>
      </c>
      <c r="N174" t="s">
        <v>212</v>
      </c>
      <c r="O174">
        <v>13350.43</v>
      </c>
      <c r="P174" t="s">
        <v>212</v>
      </c>
      <c r="Q174" s="5" t="str" cm="1">
        <f t="array" aca="1" ref="Q174" ca="1">HYPERLINK("#"&amp;CELL("direccion",Tabla_471065!A170),"167")</f>
        <v>167</v>
      </c>
      <c r="R174" s="5" t="str" cm="1">
        <f t="array" aca="1" ref="R174" ca="1">HYPERLINK("#"&amp;CELL("direccion",Tabla_471039!A170),"167")</f>
        <v>167</v>
      </c>
      <c r="S174" s="5" t="str" cm="1">
        <f t="array" aca="1" ref="S174" ca="1">HYPERLINK("#"&amp;CELL("direccion",Tabla_471067!A170),"167")</f>
        <v>167</v>
      </c>
      <c r="T174" s="5" t="str" cm="1">
        <f t="array" aca="1" ref="T174" ca="1">HYPERLINK("#"&amp;CELL("direccion",Tabla_471023!A170),"167")</f>
        <v>167</v>
      </c>
      <c r="U174" s="5" t="str" cm="1">
        <f t="array" aca="1" ref="U174" ca="1">HYPERLINK("#"&amp;CELL("direccion",Tabla_471047!A170),"167")</f>
        <v>167</v>
      </c>
      <c r="V174" s="5" t="str" cm="1">
        <f t="array" aca="1" ref="V174" ca="1">HYPERLINK("#"&amp;CELL("direccion",Tabla_471030!A170),"167")</f>
        <v>167</v>
      </c>
      <c r="W174" s="5" t="str" cm="1">
        <f t="array" aca="1" ref="W174" ca="1">HYPERLINK("#"&amp;CELL("direccion",Tabla_471041!A170),"167")</f>
        <v>167</v>
      </c>
      <c r="X174" s="5" t="str" cm="1">
        <f t="array" aca="1" ref="X174" ca="1">HYPERLINK("#"&amp;CELL("direccion",Tabla_471031!A170),"167")</f>
        <v>167</v>
      </c>
      <c r="Y174" s="5" t="str" cm="1">
        <f t="array" aca="1" ref="Y174" ca="1">HYPERLINK("#"&amp;CELL("direccion",Tabla_471032!A170),"167")</f>
        <v>167</v>
      </c>
      <c r="Z174" s="5" t="str" cm="1">
        <f t="array" aca="1" ref="Z174" ca="1">HYPERLINK("#"&amp;CELL("direccion",Tabla_471059!A170),"167")</f>
        <v>167</v>
      </c>
      <c r="AA174" s="5" t="str" cm="1">
        <f t="array" aca="1" ref="AA174" ca="1">HYPERLINK("#"&amp;CELL("direccion",Tabla_471071!A170),"167")</f>
        <v>167</v>
      </c>
      <c r="AB174" s="5" t="str" cm="1">
        <f t="array" aca="1" ref="AB174" ca="1">HYPERLINK("#"&amp;CELL("direccion",Tabla_471062!A170),"167")</f>
        <v>167</v>
      </c>
      <c r="AC174" s="5" t="str" cm="1">
        <f t="array" aca="1" ref="AC174" ca="1">HYPERLINK("#"&amp;CELL("direccion",Tabla_471074!A170),"167")</f>
        <v>167</v>
      </c>
      <c r="AD174" t="s">
        <v>213</v>
      </c>
      <c r="AE174" s="3">
        <v>45747</v>
      </c>
    </row>
    <row r="175" spans="1:31" x14ac:dyDescent="0.3">
      <c r="A175">
        <v>2025</v>
      </c>
      <c r="B175" s="3">
        <v>45658</v>
      </c>
      <c r="C175" s="3">
        <v>45747</v>
      </c>
      <c r="D175" t="s">
        <v>84</v>
      </c>
      <c r="E175">
        <v>199</v>
      </c>
      <c r="F175" t="s">
        <v>354</v>
      </c>
      <c r="G175" t="s">
        <v>354</v>
      </c>
      <c r="H175" t="s">
        <v>225</v>
      </c>
      <c r="I175" t="s">
        <v>740</v>
      </c>
      <c r="J175" t="s">
        <v>630</v>
      </c>
      <c r="K175" t="s">
        <v>434</v>
      </c>
      <c r="L175" t="s">
        <v>92</v>
      </c>
      <c r="M175">
        <v>16470</v>
      </c>
      <c r="N175" t="s">
        <v>212</v>
      </c>
      <c r="O175">
        <v>13350.43</v>
      </c>
      <c r="P175" t="s">
        <v>212</v>
      </c>
      <c r="Q175" s="5" t="str" cm="1">
        <f t="array" aca="1" ref="Q175" ca="1">HYPERLINK("#"&amp;CELL("direccion",Tabla_471065!A171),"168")</f>
        <v>168</v>
      </c>
      <c r="R175" s="5" t="str" cm="1">
        <f t="array" aca="1" ref="R175" ca="1">HYPERLINK("#"&amp;CELL("direccion",Tabla_471039!A171),"168")</f>
        <v>168</v>
      </c>
      <c r="S175" s="5" t="str" cm="1">
        <f t="array" aca="1" ref="S175" ca="1">HYPERLINK("#"&amp;CELL("direccion",Tabla_471067!A171),"168")</f>
        <v>168</v>
      </c>
      <c r="T175" s="5" t="str" cm="1">
        <f t="array" aca="1" ref="T175" ca="1">HYPERLINK("#"&amp;CELL("direccion",Tabla_471023!A171),"168")</f>
        <v>168</v>
      </c>
      <c r="U175" s="5" t="str" cm="1">
        <f t="array" aca="1" ref="U175" ca="1">HYPERLINK("#"&amp;CELL("direccion",Tabla_471047!A171),"168")</f>
        <v>168</v>
      </c>
      <c r="V175" s="5" t="str" cm="1">
        <f t="array" aca="1" ref="V175" ca="1">HYPERLINK("#"&amp;CELL("direccion",Tabla_471030!A171),"168")</f>
        <v>168</v>
      </c>
      <c r="W175" s="5" t="str" cm="1">
        <f t="array" aca="1" ref="W175" ca="1">HYPERLINK("#"&amp;CELL("direccion",Tabla_471041!A171),"168")</f>
        <v>168</v>
      </c>
      <c r="X175" s="5" t="str" cm="1">
        <f t="array" aca="1" ref="X175" ca="1">HYPERLINK("#"&amp;CELL("direccion",Tabla_471031!A171),"168")</f>
        <v>168</v>
      </c>
      <c r="Y175" s="5" t="str" cm="1">
        <f t="array" aca="1" ref="Y175" ca="1">HYPERLINK("#"&amp;CELL("direccion",Tabla_471032!A171),"168")</f>
        <v>168</v>
      </c>
      <c r="Z175" s="5" t="str" cm="1">
        <f t="array" aca="1" ref="Z175" ca="1">HYPERLINK("#"&amp;CELL("direccion",Tabla_471059!A171),"168")</f>
        <v>168</v>
      </c>
      <c r="AA175" s="5" t="str" cm="1">
        <f t="array" aca="1" ref="AA175" ca="1">HYPERLINK("#"&amp;CELL("direccion",Tabla_471071!A171),"168")</f>
        <v>168</v>
      </c>
      <c r="AB175" s="5" t="str" cm="1">
        <f t="array" aca="1" ref="AB175" ca="1">HYPERLINK("#"&amp;CELL("direccion",Tabla_471062!A171),"168")</f>
        <v>168</v>
      </c>
      <c r="AC175" s="5" t="str" cm="1">
        <f t="array" aca="1" ref="AC175" ca="1">HYPERLINK("#"&amp;CELL("direccion",Tabla_471074!A171),"168")</f>
        <v>168</v>
      </c>
      <c r="AD175" t="s">
        <v>213</v>
      </c>
      <c r="AE175" s="3">
        <v>45747</v>
      </c>
    </row>
    <row r="176" spans="1:31" x14ac:dyDescent="0.3">
      <c r="A176">
        <v>2025</v>
      </c>
      <c r="B176" s="3">
        <v>45658</v>
      </c>
      <c r="C176" s="3">
        <v>45747</v>
      </c>
      <c r="D176" t="s">
        <v>84</v>
      </c>
      <c r="E176">
        <v>199</v>
      </c>
      <c r="F176" t="s">
        <v>354</v>
      </c>
      <c r="G176" t="s">
        <v>354</v>
      </c>
      <c r="H176" t="s">
        <v>225</v>
      </c>
      <c r="I176" t="s">
        <v>741</v>
      </c>
      <c r="J176" t="s">
        <v>742</v>
      </c>
      <c r="K176" t="s">
        <v>595</v>
      </c>
      <c r="L176" t="s">
        <v>92</v>
      </c>
      <c r="M176">
        <v>16470</v>
      </c>
      <c r="N176" t="s">
        <v>212</v>
      </c>
      <c r="O176">
        <v>13350.43</v>
      </c>
      <c r="P176" t="s">
        <v>212</v>
      </c>
      <c r="Q176" s="5" t="str" cm="1">
        <f t="array" aca="1" ref="Q176" ca="1">HYPERLINK("#"&amp;CELL("direccion",Tabla_471065!A172),"169")</f>
        <v>169</v>
      </c>
      <c r="R176" s="5" t="str" cm="1">
        <f t="array" aca="1" ref="R176" ca="1">HYPERLINK("#"&amp;CELL("direccion",Tabla_471039!A172),"169")</f>
        <v>169</v>
      </c>
      <c r="S176" s="5" t="str" cm="1">
        <f t="array" aca="1" ref="S176" ca="1">HYPERLINK("#"&amp;CELL("direccion",Tabla_471067!A172),"169")</f>
        <v>169</v>
      </c>
      <c r="T176" s="5" t="str" cm="1">
        <f t="array" aca="1" ref="T176" ca="1">HYPERLINK("#"&amp;CELL("direccion",Tabla_471023!A172),"169")</f>
        <v>169</v>
      </c>
      <c r="U176" s="5" t="str" cm="1">
        <f t="array" aca="1" ref="U176" ca="1">HYPERLINK("#"&amp;CELL("direccion",Tabla_471047!A172),"169")</f>
        <v>169</v>
      </c>
      <c r="V176" s="5" t="str" cm="1">
        <f t="array" aca="1" ref="V176" ca="1">HYPERLINK("#"&amp;CELL("direccion",Tabla_471030!A172),"169")</f>
        <v>169</v>
      </c>
      <c r="W176" s="5" t="str" cm="1">
        <f t="array" aca="1" ref="W176" ca="1">HYPERLINK("#"&amp;CELL("direccion",Tabla_471041!A172),"169")</f>
        <v>169</v>
      </c>
      <c r="X176" s="5" t="str" cm="1">
        <f t="array" aca="1" ref="X176" ca="1">HYPERLINK("#"&amp;CELL("direccion",Tabla_471031!A172),"169")</f>
        <v>169</v>
      </c>
      <c r="Y176" s="5" t="str" cm="1">
        <f t="array" aca="1" ref="Y176" ca="1">HYPERLINK("#"&amp;CELL("direccion",Tabla_471032!A172),"169")</f>
        <v>169</v>
      </c>
      <c r="Z176" s="5" t="str" cm="1">
        <f t="array" aca="1" ref="Z176" ca="1">HYPERLINK("#"&amp;CELL("direccion",Tabla_471059!A172),"169")</f>
        <v>169</v>
      </c>
      <c r="AA176" s="5" t="str" cm="1">
        <f t="array" aca="1" ref="AA176" ca="1">HYPERLINK("#"&amp;CELL("direccion",Tabla_471071!A172),"169")</f>
        <v>169</v>
      </c>
      <c r="AB176" s="5" t="str" cm="1">
        <f t="array" aca="1" ref="AB176" ca="1">HYPERLINK("#"&amp;CELL("direccion",Tabla_471062!A172),"169")</f>
        <v>169</v>
      </c>
      <c r="AC176" s="5" t="str" cm="1">
        <f t="array" aca="1" ref="AC176" ca="1">HYPERLINK("#"&amp;CELL("direccion",Tabla_471074!A172),"169")</f>
        <v>169</v>
      </c>
      <c r="AD176" t="s">
        <v>213</v>
      </c>
      <c r="AE176" s="3">
        <v>45747</v>
      </c>
    </row>
    <row r="177" spans="1:31" x14ac:dyDescent="0.3">
      <c r="A177">
        <v>2025</v>
      </c>
      <c r="B177" s="3">
        <v>45658</v>
      </c>
      <c r="C177" s="3">
        <v>45747</v>
      </c>
      <c r="D177" t="s">
        <v>84</v>
      </c>
      <c r="E177">
        <v>199</v>
      </c>
      <c r="F177" t="s">
        <v>354</v>
      </c>
      <c r="G177" t="s">
        <v>354</v>
      </c>
      <c r="H177" t="s">
        <v>225</v>
      </c>
      <c r="I177" t="s">
        <v>743</v>
      </c>
      <c r="J177" t="s">
        <v>423</v>
      </c>
      <c r="K177" t="s">
        <v>663</v>
      </c>
      <c r="L177" t="s">
        <v>91</v>
      </c>
      <c r="M177">
        <v>16470</v>
      </c>
      <c r="N177" t="s">
        <v>212</v>
      </c>
      <c r="O177">
        <v>13350.43</v>
      </c>
      <c r="P177" t="s">
        <v>212</v>
      </c>
      <c r="Q177" s="5" t="str" cm="1">
        <f t="array" aca="1" ref="Q177" ca="1">HYPERLINK("#"&amp;CELL("direccion",Tabla_471065!A173),"170")</f>
        <v>170</v>
      </c>
      <c r="R177" s="5" t="str" cm="1">
        <f t="array" aca="1" ref="R177" ca="1">HYPERLINK("#"&amp;CELL("direccion",Tabla_471039!A173),"170")</f>
        <v>170</v>
      </c>
      <c r="S177" s="5" t="str" cm="1">
        <f t="array" aca="1" ref="S177" ca="1">HYPERLINK("#"&amp;CELL("direccion",Tabla_471067!A173),"170")</f>
        <v>170</v>
      </c>
      <c r="T177" s="5" t="str" cm="1">
        <f t="array" aca="1" ref="T177" ca="1">HYPERLINK("#"&amp;CELL("direccion",Tabla_471023!A173),"170")</f>
        <v>170</v>
      </c>
      <c r="U177" s="5" t="str" cm="1">
        <f t="array" aca="1" ref="U177" ca="1">HYPERLINK("#"&amp;CELL("direccion",Tabla_471047!A173),"170")</f>
        <v>170</v>
      </c>
      <c r="V177" s="5" t="str" cm="1">
        <f t="array" aca="1" ref="V177" ca="1">HYPERLINK("#"&amp;CELL("direccion",Tabla_471030!A173),"170")</f>
        <v>170</v>
      </c>
      <c r="W177" s="5" t="str" cm="1">
        <f t="array" aca="1" ref="W177" ca="1">HYPERLINK("#"&amp;CELL("direccion",Tabla_471041!A173),"170")</f>
        <v>170</v>
      </c>
      <c r="X177" s="5" t="str" cm="1">
        <f t="array" aca="1" ref="X177" ca="1">HYPERLINK("#"&amp;CELL("direccion",Tabla_471031!A173),"170")</f>
        <v>170</v>
      </c>
      <c r="Y177" s="5" t="str" cm="1">
        <f t="array" aca="1" ref="Y177" ca="1">HYPERLINK("#"&amp;CELL("direccion",Tabla_471032!A173),"170")</f>
        <v>170</v>
      </c>
      <c r="Z177" s="5" t="str" cm="1">
        <f t="array" aca="1" ref="Z177" ca="1">HYPERLINK("#"&amp;CELL("direccion",Tabla_471059!A173),"170")</f>
        <v>170</v>
      </c>
      <c r="AA177" s="5" t="str" cm="1">
        <f t="array" aca="1" ref="AA177" ca="1">HYPERLINK("#"&amp;CELL("direccion",Tabla_471071!A173),"170")</f>
        <v>170</v>
      </c>
      <c r="AB177" s="5" t="str" cm="1">
        <f t="array" aca="1" ref="AB177" ca="1">HYPERLINK("#"&amp;CELL("direccion",Tabla_471062!A173),"170")</f>
        <v>170</v>
      </c>
      <c r="AC177" s="5" t="str" cm="1">
        <f t="array" aca="1" ref="AC177" ca="1">HYPERLINK("#"&amp;CELL("direccion",Tabla_471074!A173),"170")</f>
        <v>170</v>
      </c>
      <c r="AD177" t="s">
        <v>213</v>
      </c>
      <c r="AE177" s="3">
        <v>45747</v>
      </c>
    </row>
    <row r="178" spans="1:31" x14ac:dyDescent="0.3">
      <c r="A178">
        <v>2025</v>
      </c>
      <c r="B178" s="3">
        <v>45658</v>
      </c>
      <c r="C178" s="3">
        <v>45747</v>
      </c>
      <c r="D178" t="s">
        <v>84</v>
      </c>
      <c r="E178">
        <v>199</v>
      </c>
      <c r="F178" t="s">
        <v>354</v>
      </c>
      <c r="G178" t="s">
        <v>354</v>
      </c>
      <c r="H178" t="s">
        <v>225</v>
      </c>
      <c r="I178" t="s">
        <v>744</v>
      </c>
      <c r="J178" t="s">
        <v>745</v>
      </c>
      <c r="K178" t="s">
        <v>710</v>
      </c>
      <c r="L178" t="s">
        <v>92</v>
      </c>
      <c r="M178">
        <v>16470</v>
      </c>
      <c r="N178" t="s">
        <v>212</v>
      </c>
      <c r="O178">
        <v>13350.43</v>
      </c>
      <c r="P178" t="s">
        <v>212</v>
      </c>
      <c r="Q178" s="5" t="str" cm="1">
        <f t="array" aca="1" ref="Q178" ca="1">HYPERLINK("#"&amp;CELL("direccion",Tabla_471065!A174),"171")</f>
        <v>171</v>
      </c>
      <c r="R178" s="5" t="str" cm="1">
        <f t="array" aca="1" ref="R178" ca="1">HYPERLINK("#"&amp;CELL("direccion",Tabla_471039!A174),"171")</f>
        <v>171</v>
      </c>
      <c r="S178" s="5" t="str" cm="1">
        <f t="array" aca="1" ref="S178" ca="1">HYPERLINK("#"&amp;CELL("direccion",Tabla_471067!A174),"171")</f>
        <v>171</v>
      </c>
      <c r="T178" s="5" t="str" cm="1">
        <f t="array" aca="1" ref="T178" ca="1">HYPERLINK("#"&amp;CELL("direccion",Tabla_471023!A174),"171")</f>
        <v>171</v>
      </c>
      <c r="U178" s="5" t="str" cm="1">
        <f t="array" aca="1" ref="U178" ca="1">HYPERLINK("#"&amp;CELL("direccion",Tabla_471047!A174),"171")</f>
        <v>171</v>
      </c>
      <c r="V178" s="5" t="str" cm="1">
        <f t="array" aca="1" ref="V178" ca="1">HYPERLINK("#"&amp;CELL("direccion",Tabla_471030!A174),"171")</f>
        <v>171</v>
      </c>
      <c r="W178" s="5" t="str" cm="1">
        <f t="array" aca="1" ref="W178" ca="1">HYPERLINK("#"&amp;CELL("direccion",Tabla_471041!A174),"171")</f>
        <v>171</v>
      </c>
      <c r="X178" s="5" t="str" cm="1">
        <f t="array" aca="1" ref="X178" ca="1">HYPERLINK("#"&amp;CELL("direccion",Tabla_471031!A174),"171")</f>
        <v>171</v>
      </c>
      <c r="Y178" s="5" t="str" cm="1">
        <f t="array" aca="1" ref="Y178" ca="1">HYPERLINK("#"&amp;CELL("direccion",Tabla_471032!A174),"171")</f>
        <v>171</v>
      </c>
      <c r="Z178" s="5" t="str" cm="1">
        <f t="array" aca="1" ref="Z178" ca="1">HYPERLINK("#"&amp;CELL("direccion",Tabla_471059!A174),"171")</f>
        <v>171</v>
      </c>
      <c r="AA178" s="5" t="str" cm="1">
        <f t="array" aca="1" ref="AA178" ca="1">HYPERLINK("#"&amp;CELL("direccion",Tabla_471071!A174),"171")</f>
        <v>171</v>
      </c>
      <c r="AB178" s="5" t="str" cm="1">
        <f t="array" aca="1" ref="AB178" ca="1">HYPERLINK("#"&amp;CELL("direccion",Tabla_471062!A174),"171")</f>
        <v>171</v>
      </c>
      <c r="AC178" s="5" t="str" cm="1">
        <f t="array" aca="1" ref="AC178" ca="1">HYPERLINK("#"&amp;CELL("direccion",Tabla_471074!A174),"171")</f>
        <v>171</v>
      </c>
      <c r="AD178" t="s">
        <v>213</v>
      </c>
      <c r="AE178" s="3">
        <v>45747</v>
      </c>
    </row>
    <row r="179" spans="1:31" x14ac:dyDescent="0.3">
      <c r="A179">
        <v>2025</v>
      </c>
      <c r="B179" s="3">
        <v>45658</v>
      </c>
      <c r="C179" s="3">
        <v>45747</v>
      </c>
      <c r="D179" t="s">
        <v>84</v>
      </c>
      <c r="E179">
        <v>199</v>
      </c>
      <c r="F179" t="s">
        <v>354</v>
      </c>
      <c r="G179" t="s">
        <v>354</v>
      </c>
      <c r="H179" t="s">
        <v>225</v>
      </c>
      <c r="I179" t="s">
        <v>746</v>
      </c>
      <c r="J179" t="s">
        <v>747</v>
      </c>
      <c r="K179" t="s">
        <v>434</v>
      </c>
      <c r="L179" t="s">
        <v>92</v>
      </c>
      <c r="M179">
        <v>16470</v>
      </c>
      <c r="N179" t="s">
        <v>212</v>
      </c>
      <c r="O179">
        <v>13350.43</v>
      </c>
      <c r="P179" t="s">
        <v>212</v>
      </c>
      <c r="Q179" s="5" t="str" cm="1">
        <f t="array" aca="1" ref="Q179" ca="1">HYPERLINK("#"&amp;CELL("direccion",Tabla_471065!A175),"172")</f>
        <v>172</v>
      </c>
      <c r="R179" s="5" t="str" cm="1">
        <f t="array" aca="1" ref="R179" ca="1">HYPERLINK("#"&amp;CELL("direccion",Tabla_471039!A175),"172")</f>
        <v>172</v>
      </c>
      <c r="S179" s="5" t="str" cm="1">
        <f t="array" aca="1" ref="S179" ca="1">HYPERLINK("#"&amp;CELL("direccion",Tabla_471067!A175),"172")</f>
        <v>172</v>
      </c>
      <c r="T179" s="5" t="str" cm="1">
        <f t="array" aca="1" ref="T179" ca="1">HYPERLINK("#"&amp;CELL("direccion",Tabla_471023!A175),"172")</f>
        <v>172</v>
      </c>
      <c r="U179" s="5" t="str" cm="1">
        <f t="array" aca="1" ref="U179" ca="1">HYPERLINK("#"&amp;CELL("direccion",Tabla_471047!A175),"172")</f>
        <v>172</v>
      </c>
      <c r="V179" s="5" t="str" cm="1">
        <f t="array" aca="1" ref="V179" ca="1">HYPERLINK("#"&amp;CELL("direccion",Tabla_471030!A175),"172")</f>
        <v>172</v>
      </c>
      <c r="W179" s="5" t="str" cm="1">
        <f t="array" aca="1" ref="W179" ca="1">HYPERLINK("#"&amp;CELL("direccion",Tabla_471041!A175),"172")</f>
        <v>172</v>
      </c>
      <c r="X179" s="5" t="str" cm="1">
        <f t="array" aca="1" ref="X179" ca="1">HYPERLINK("#"&amp;CELL("direccion",Tabla_471031!A175),"172")</f>
        <v>172</v>
      </c>
      <c r="Y179" s="5" t="str" cm="1">
        <f t="array" aca="1" ref="Y179" ca="1">HYPERLINK("#"&amp;CELL("direccion",Tabla_471032!A175),"172")</f>
        <v>172</v>
      </c>
      <c r="Z179" s="5" t="str" cm="1">
        <f t="array" aca="1" ref="Z179" ca="1">HYPERLINK("#"&amp;CELL("direccion",Tabla_471059!A175),"172")</f>
        <v>172</v>
      </c>
      <c r="AA179" s="5" t="str" cm="1">
        <f t="array" aca="1" ref="AA179" ca="1">HYPERLINK("#"&amp;CELL("direccion",Tabla_471071!A175),"172")</f>
        <v>172</v>
      </c>
      <c r="AB179" s="5" t="str" cm="1">
        <f t="array" aca="1" ref="AB179" ca="1">HYPERLINK("#"&amp;CELL("direccion",Tabla_471062!A175),"172")</f>
        <v>172</v>
      </c>
      <c r="AC179" s="5" t="str" cm="1">
        <f t="array" aca="1" ref="AC179" ca="1">HYPERLINK("#"&amp;CELL("direccion",Tabla_471074!A175),"172")</f>
        <v>172</v>
      </c>
      <c r="AD179" t="s">
        <v>213</v>
      </c>
      <c r="AE179" s="3">
        <v>45747</v>
      </c>
    </row>
    <row r="180" spans="1:31" x14ac:dyDescent="0.3">
      <c r="A180">
        <v>2025</v>
      </c>
      <c r="B180" s="3">
        <v>45658</v>
      </c>
      <c r="C180" s="3">
        <v>45747</v>
      </c>
      <c r="D180" t="s">
        <v>84</v>
      </c>
      <c r="E180">
        <v>199</v>
      </c>
      <c r="F180" t="s">
        <v>354</v>
      </c>
      <c r="G180" t="s">
        <v>354</v>
      </c>
      <c r="H180" t="s">
        <v>225</v>
      </c>
      <c r="I180" t="s">
        <v>748</v>
      </c>
      <c r="J180" t="s">
        <v>434</v>
      </c>
      <c r="K180" t="s">
        <v>749</v>
      </c>
      <c r="L180" t="s">
        <v>92</v>
      </c>
      <c r="M180">
        <v>16470</v>
      </c>
      <c r="N180" t="s">
        <v>212</v>
      </c>
      <c r="O180">
        <v>13350.43</v>
      </c>
      <c r="P180" t="s">
        <v>212</v>
      </c>
      <c r="Q180" s="5" t="str" cm="1">
        <f t="array" aca="1" ref="Q180" ca="1">HYPERLINK("#"&amp;CELL("direccion",Tabla_471065!A176),"173")</f>
        <v>173</v>
      </c>
      <c r="R180" s="5" t="str" cm="1">
        <f t="array" aca="1" ref="R180" ca="1">HYPERLINK("#"&amp;CELL("direccion",Tabla_471039!A176),"173")</f>
        <v>173</v>
      </c>
      <c r="S180" s="5" t="str" cm="1">
        <f t="array" aca="1" ref="S180" ca="1">HYPERLINK("#"&amp;CELL("direccion",Tabla_471067!A176),"173")</f>
        <v>173</v>
      </c>
      <c r="T180" s="5" t="str" cm="1">
        <f t="array" aca="1" ref="T180" ca="1">HYPERLINK("#"&amp;CELL("direccion",Tabla_471023!A176),"173")</f>
        <v>173</v>
      </c>
      <c r="U180" s="5" t="str" cm="1">
        <f t="array" aca="1" ref="U180" ca="1">HYPERLINK("#"&amp;CELL("direccion",Tabla_471047!A176),"173")</f>
        <v>173</v>
      </c>
      <c r="V180" s="5" t="str" cm="1">
        <f t="array" aca="1" ref="V180" ca="1">HYPERLINK("#"&amp;CELL("direccion",Tabla_471030!A176),"173")</f>
        <v>173</v>
      </c>
      <c r="W180" s="5" t="str" cm="1">
        <f t="array" aca="1" ref="W180" ca="1">HYPERLINK("#"&amp;CELL("direccion",Tabla_471041!A176),"173")</f>
        <v>173</v>
      </c>
      <c r="X180" s="5" t="str" cm="1">
        <f t="array" aca="1" ref="X180" ca="1">HYPERLINK("#"&amp;CELL("direccion",Tabla_471031!A176),"173")</f>
        <v>173</v>
      </c>
      <c r="Y180" s="5" t="str" cm="1">
        <f t="array" aca="1" ref="Y180" ca="1">HYPERLINK("#"&amp;CELL("direccion",Tabla_471032!A176),"173")</f>
        <v>173</v>
      </c>
      <c r="Z180" s="5" t="str" cm="1">
        <f t="array" aca="1" ref="Z180" ca="1">HYPERLINK("#"&amp;CELL("direccion",Tabla_471059!A176),"173")</f>
        <v>173</v>
      </c>
      <c r="AA180" s="5" t="str" cm="1">
        <f t="array" aca="1" ref="AA180" ca="1">HYPERLINK("#"&amp;CELL("direccion",Tabla_471071!A176),"173")</f>
        <v>173</v>
      </c>
      <c r="AB180" s="5" t="str" cm="1">
        <f t="array" aca="1" ref="AB180" ca="1">HYPERLINK("#"&amp;CELL("direccion",Tabla_471062!A176),"173")</f>
        <v>173</v>
      </c>
      <c r="AC180" s="5" t="str" cm="1">
        <f t="array" aca="1" ref="AC180" ca="1">HYPERLINK("#"&amp;CELL("direccion",Tabla_471074!A176),"173")</f>
        <v>173</v>
      </c>
      <c r="AD180" t="s">
        <v>213</v>
      </c>
      <c r="AE180" s="3">
        <v>45747</v>
      </c>
    </row>
    <row r="181" spans="1:31" x14ac:dyDescent="0.3">
      <c r="A181">
        <v>2025</v>
      </c>
      <c r="B181" s="3">
        <v>45658</v>
      </c>
      <c r="C181" s="3">
        <v>45747</v>
      </c>
      <c r="D181" t="s">
        <v>84</v>
      </c>
      <c r="E181">
        <v>199</v>
      </c>
      <c r="F181" t="s">
        <v>354</v>
      </c>
      <c r="G181" t="s">
        <v>354</v>
      </c>
      <c r="H181" t="s">
        <v>225</v>
      </c>
      <c r="I181" t="s">
        <v>750</v>
      </c>
      <c r="J181" t="s">
        <v>604</v>
      </c>
      <c r="K181" t="s">
        <v>751</v>
      </c>
      <c r="L181" t="s">
        <v>91</v>
      </c>
      <c r="M181">
        <v>16470</v>
      </c>
      <c r="N181" t="s">
        <v>212</v>
      </c>
      <c r="O181">
        <v>13350.43</v>
      </c>
      <c r="P181" t="s">
        <v>212</v>
      </c>
      <c r="Q181" s="5" t="str" cm="1">
        <f t="array" aca="1" ref="Q181" ca="1">HYPERLINK("#"&amp;CELL("direccion",Tabla_471065!A177),"174")</f>
        <v>174</v>
      </c>
      <c r="R181" s="5" t="str" cm="1">
        <f t="array" aca="1" ref="R181" ca="1">HYPERLINK("#"&amp;CELL("direccion",Tabla_471039!A177),"174")</f>
        <v>174</v>
      </c>
      <c r="S181" s="5" t="str" cm="1">
        <f t="array" aca="1" ref="S181" ca="1">HYPERLINK("#"&amp;CELL("direccion",Tabla_471067!A177),"174")</f>
        <v>174</v>
      </c>
      <c r="T181" s="5" t="str" cm="1">
        <f t="array" aca="1" ref="T181" ca="1">HYPERLINK("#"&amp;CELL("direccion",Tabla_471023!A177),"174")</f>
        <v>174</v>
      </c>
      <c r="U181" s="5" t="str" cm="1">
        <f t="array" aca="1" ref="U181" ca="1">HYPERLINK("#"&amp;CELL("direccion",Tabla_471047!A177),"174")</f>
        <v>174</v>
      </c>
      <c r="V181" s="5" t="str" cm="1">
        <f t="array" aca="1" ref="V181" ca="1">HYPERLINK("#"&amp;CELL("direccion",Tabla_471030!A177),"174")</f>
        <v>174</v>
      </c>
      <c r="W181" s="5" t="str" cm="1">
        <f t="array" aca="1" ref="W181" ca="1">HYPERLINK("#"&amp;CELL("direccion",Tabla_471041!A177),"174")</f>
        <v>174</v>
      </c>
      <c r="X181" s="5" t="str" cm="1">
        <f t="array" aca="1" ref="X181" ca="1">HYPERLINK("#"&amp;CELL("direccion",Tabla_471031!A177),"174")</f>
        <v>174</v>
      </c>
      <c r="Y181" s="5" t="str" cm="1">
        <f t="array" aca="1" ref="Y181" ca="1">HYPERLINK("#"&amp;CELL("direccion",Tabla_471032!A177),"174")</f>
        <v>174</v>
      </c>
      <c r="Z181" s="5" t="str" cm="1">
        <f t="array" aca="1" ref="Z181" ca="1">HYPERLINK("#"&amp;CELL("direccion",Tabla_471059!A177),"174")</f>
        <v>174</v>
      </c>
      <c r="AA181" s="5" t="str" cm="1">
        <f t="array" aca="1" ref="AA181" ca="1">HYPERLINK("#"&amp;CELL("direccion",Tabla_471071!A177),"174")</f>
        <v>174</v>
      </c>
      <c r="AB181" s="5" t="str" cm="1">
        <f t="array" aca="1" ref="AB181" ca="1">HYPERLINK("#"&amp;CELL("direccion",Tabla_471062!A177),"174")</f>
        <v>174</v>
      </c>
      <c r="AC181" s="5" t="str" cm="1">
        <f t="array" aca="1" ref="AC181" ca="1">HYPERLINK("#"&amp;CELL("direccion",Tabla_471074!A177),"174")</f>
        <v>174</v>
      </c>
      <c r="AD181" t="s">
        <v>213</v>
      </c>
      <c r="AE181" s="3">
        <v>45747</v>
      </c>
    </row>
    <row r="182" spans="1:31" x14ac:dyDescent="0.3">
      <c r="A182">
        <v>2025</v>
      </c>
      <c r="B182" s="3">
        <v>45658</v>
      </c>
      <c r="C182" s="3">
        <v>45747</v>
      </c>
      <c r="D182" t="s">
        <v>84</v>
      </c>
      <c r="E182">
        <v>199</v>
      </c>
      <c r="F182" t="s">
        <v>354</v>
      </c>
      <c r="G182" t="s">
        <v>354</v>
      </c>
      <c r="H182" t="s">
        <v>225</v>
      </c>
      <c r="I182" t="s">
        <v>752</v>
      </c>
      <c r="J182" t="s">
        <v>753</v>
      </c>
      <c r="K182" t="s">
        <v>706</v>
      </c>
      <c r="L182" t="s">
        <v>92</v>
      </c>
      <c r="M182">
        <v>16470</v>
      </c>
      <c r="N182" t="s">
        <v>212</v>
      </c>
      <c r="O182">
        <v>13350.43</v>
      </c>
      <c r="P182" t="s">
        <v>212</v>
      </c>
      <c r="Q182" s="5" t="str" cm="1">
        <f t="array" aca="1" ref="Q182" ca="1">HYPERLINK("#"&amp;CELL("direccion",Tabla_471065!A178),"175")</f>
        <v>175</v>
      </c>
      <c r="R182" s="5" t="str" cm="1">
        <f t="array" aca="1" ref="R182" ca="1">HYPERLINK("#"&amp;CELL("direccion",Tabla_471039!A178),"175")</f>
        <v>175</v>
      </c>
      <c r="S182" s="5" t="str" cm="1">
        <f t="array" aca="1" ref="S182" ca="1">HYPERLINK("#"&amp;CELL("direccion",Tabla_471067!A178),"175")</f>
        <v>175</v>
      </c>
      <c r="T182" s="5" t="str" cm="1">
        <f t="array" aca="1" ref="T182" ca="1">HYPERLINK("#"&amp;CELL("direccion",Tabla_471023!A178),"175")</f>
        <v>175</v>
      </c>
      <c r="U182" s="5" t="str" cm="1">
        <f t="array" aca="1" ref="U182" ca="1">HYPERLINK("#"&amp;CELL("direccion",Tabla_471047!A178),"175")</f>
        <v>175</v>
      </c>
      <c r="V182" s="5" t="str" cm="1">
        <f t="array" aca="1" ref="V182" ca="1">HYPERLINK("#"&amp;CELL("direccion",Tabla_471030!A178),"175")</f>
        <v>175</v>
      </c>
      <c r="W182" s="5" t="str" cm="1">
        <f t="array" aca="1" ref="W182" ca="1">HYPERLINK("#"&amp;CELL("direccion",Tabla_471041!A178),"175")</f>
        <v>175</v>
      </c>
      <c r="X182" s="5" t="str" cm="1">
        <f t="array" aca="1" ref="X182" ca="1">HYPERLINK("#"&amp;CELL("direccion",Tabla_471031!A178),"175")</f>
        <v>175</v>
      </c>
      <c r="Y182" s="5" t="str" cm="1">
        <f t="array" aca="1" ref="Y182" ca="1">HYPERLINK("#"&amp;CELL("direccion",Tabla_471032!A178),"175")</f>
        <v>175</v>
      </c>
      <c r="Z182" s="5" t="str" cm="1">
        <f t="array" aca="1" ref="Z182" ca="1">HYPERLINK("#"&amp;CELL("direccion",Tabla_471059!A178),"175")</f>
        <v>175</v>
      </c>
      <c r="AA182" s="5" t="str" cm="1">
        <f t="array" aca="1" ref="AA182" ca="1">HYPERLINK("#"&amp;CELL("direccion",Tabla_471071!A178),"175")</f>
        <v>175</v>
      </c>
      <c r="AB182" s="5" t="str" cm="1">
        <f t="array" aca="1" ref="AB182" ca="1">HYPERLINK("#"&amp;CELL("direccion",Tabla_471062!A178),"175")</f>
        <v>175</v>
      </c>
      <c r="AC182" s="5" t="str" cm="1">
        <f t="array" aca="1" ref="AC182" ca="1">HYPERLINK("#"&amp;CELL("direccion",Tabla_471074!A178),"175")</f>
        <v>175</v>
      </c>
      <c r="AD182" t="s">
        <v>213</v>
      </c>
      <c r="AE182" s="3">
        <v>45747</v>
      </c>
    </row>
    <row r="183" spans="1:31" x14ac:dyDescent="0.3">
      <c r="A183">
        <v>2025</v>
      </c>
      <c r="B183" s="3">
        <v>45658</v>
      </c>
      <c r="C183" s="3">
        <v>45747</v>
      </c>
      <c r="D183" t="s">
        <v>84</v>
      </c>
      <c r="E183">
        <v>199</v>
      </c>
      <c r="F183" t="s">
        <v>354</v>
      </c>
      <c r="G183" t="s">
        <v>354</v>
      </c>
      <c r="H183" t="s">
        <v>225</v>
      </c>
      <c r="I183" t="s">
        <v>754</v>
      </c>
      <c r="J183" t="s">
        <v>755</v>
      </c>
      <c r="K183" t="s">
        <v>432</v>
      </c>
      <c r="L183" t="s">
        <v>92</v>
      </c>
      <c r="M183">
        <v>16470</v>
      </c>
      <c r="N183" t="s">
        <v>212</v>
      </c>
      <c r="O183">
        <v>13350.43</v>
      </c>
      <c r="P183" t="s">
        <v>212</v>
      </c>
      <c r="Q183" s="5" t="str" cm="1">
        <f t="array" aca="1" ref="Q183" ca="1">HYPERLINK("#"&amp;CELL("direccion",Tabla_471065!A179),"176")</f>
        <v>176</v>
      </c>
      <c r="R183" s="5" t="str" cm="1">
        <f t="array" aca="1" ref="R183" ca="1">HYPERLINK("#"&amp;CELL("direccion",Tabla_471039!A179),"176")</f>
        <v>176</v>
      </c>
      <c r="S183" s="5" t="str" cm="1">
        <f t="array" aca="1" ref="S183" ca="1">HYPERLINK("#"&amp;CELL("direccion",Tabla_471067!A179),"176")</f>
        <v>176</v>
      </c>
      <c r="T183" s="5" t="str" cm="1">
        <f t="array" aca="1" ref="T183" ca="1">HYPERLINK("#"&amp;CELL("direccion",Tabla_471023!A179),"176")</f>
        <v>176</v>
      </c>
      <c r="U183" s="5" t="str" cm="1">
        <f t="array" aca="1" ref="U183" ca="1">HYPERLINK("#"&amp;CELL("direccion",Tabla_471047!A179),"176")</f>
        <v>176</v>
      </c>
      <c r="V183" s="5" t="str" cm="1">
        <f t="array" aca="1" ref="V183" ca="1">HYPERLINK("#"&amp;CELL("direccion",Tabla_471030!A179),"176")</f>
        <v>176</v>
      </c>
      <c r="W183" s="5" t="str" cm="1">
        <f t="array" aca="1" ref="W183" ca="1">HYPERLINK("#"&amp;CELL("direccion",Tabla_471041!A179),"176")</f>
        <v>176</v>
      </c>
      <c r="X183" s="5" t="str" cm="1">
        <f t="array" aca="1" ref="X183" ca="1">HYPERLINK("#"&amp;CELL("direccion",Tabla_471031!A179),"176")</f>
        <v>176</v>
      </c>
      <c r="Y183" s="5" t="str" cm="1">
        <f t="array" aca="1" ref="Y183" ca="1">HYPERLINK("#"&amp;CELL("direccion",Tabla_471032!A179),"176")</f>
        <v>176</v>
      </c>
      <c r="Z183" s="5" t="str" cm="1">
        <f t="array" aca="1" ref="Z183" ca="1">HYPERLINK("#"&amp;CELL("direccion",Tabla_471059!A179),"176")</f>
        <v>176</v>
      </c>
      <c r="AA183" s="5" t="str" cm="1">
        <f t="array" aca="1" ref="AA183" ca="1">HYPERLINK("#"&amp;CELL("direccion",Tabla_471071!A179),"176")</f>
        <v>176</v>
      </c>
      <c r="AB183" s="5" t="str" cm="1">
        <f t="array" aca="1" ref="AB183" ca="1">HYPERLINK("#"&amp;CELL("direccion",Tabla_471062!A179),"176")</f>
        <v>176</v>
      </c>
      <c r="AC183" s="5" t="str" cm="1">
        <f t="array" aca="1" ref="AC183" ca="1">HYPERLINK("#"&amp;CELL("direccion",Tabla_471074!A179),"176")</f>
        <v>176</v>
      </c>
      <c r="AD183" t="s">
        <v>213</v>
      </c>
      <c r="AE183" s="3">
        <v>45747</v>
      </c>
    </row>
    <row r="184" spans="1:31" x14ac:dyDescent="0.3">
      <c r="A184">
        <v>2025</v>
      </c>
      <c r="B184" s="3">
        <v>45658</v>
      </c>
      <c r="C184" s="3">
        <v>45747</v>
      </c>
      <c r="D184" t="s">
        <v>84</v>
      </c>
      <c r="E184">
        <v>199</v>
      </c>
      <c r="F184" t="s">
        <v>354</v>
      </c>
      <c r="G184" t="s">
        <v>354</v>
      </c>
      <c r="H184" t="s">
        <v>225</v>
      </c>
      <c r="I184" t="s">
        <v>756</v>
      </c>
      <c r="J184" t="s">
        <v>588</v>
      </c>
      <c r="K184" t="s">
        <v>514</v>
      </c>
      <c r="L184" t="s">
        <v>92</v>
      </c>
      <c r="M184">
        <v>16470</v>
      </c>
      <c r="N184" t="s">
        <v>212</v>
      </c>
      <c r="O184">
        <v>13350.43</v>
      </c>
      <c r="P184" t="s">
        <v>212</v>
      </c>
      <c r="Q184" s="5" t="str" cm="1">
        <f t="array" aca="1" ref="Q184" ca="1">HYPERLINK("#"&amp;CELL("direccion",Tabla_471065!A180),"177")</f>
        <v>177</v>
      </c>
      <c r="R184" s="5" t="str" cm="1">
        <f t="array" aca="1" ref="R184" ca="1">HYPERLINK("#"&amp;CELL("direccion",Tabla_471039!A180),"177")</f>
        <v>177</v>
      </c>
      <c r="S184" s="5" t="str" cm="1">
        <f t="array" aca="1" ref="S184" ca="1">HYPERLINK("#"&amp;CELL("direccion",Tabla_471067!A180),"177")</f>
        <v>177</v>
      </c>
      <c r="T184" s="5" t="str" cm="1">
        <f t="array" aca="1" ref="T184" ca="1">HYPERLINK("#"&amp;CELL("direccion",Tabla_471023!A180),"177")</f>
        <v>177</v>
      </c>
      <c r="U184" s="5" t="str" cm="1">
        <f t="array" aca="1" ref="U184" ca="1">HYPERLINK("#"&amp;CELL("direccion",Tabla_471047!A180),"177")</f>
        <v>177</v>
      </c>
      <c r="V184" s="5" t="str" cm="1">
        <f t="array" aca="1" ref="V184" ca="1">HYPERLINK("#"&amp;CELL("direccion",Tabla_471030!A180),"177")</f>
        <v>177</v>
      </c>
      <c r="W184" s="5" t="str" cm="1">
        <f t="array" aca="1" ref="W184" ca="1">HYPERLINK("#"&amp;CELL("direccion",Tabla_471041!A180),"177")</f>
        <v>177</v>
      </c>
      <c r="X184" s="5" t="str" cm="1">
        <f t="array" aca="1" ref="X184" ca="1">HYPERLINK("#"&amp;CELL("direccion",Tabla_471031!A180),"177")</f>
        <v>177</v>
      </c>
      <c r="Y184" s="5" t="str" cm="1">
        <f t="array" aca="1" ref="Y184" ca="1">HYPERLINK("#"&amp;CELL("direccion",Tabla_471032!A180),"177")</f>
        <v>177</v>
      </c>
      <c r="Z184" s="5" t="str" cm="1">
        <f t="array" aca="1" ref="Z184" ca="1">HYPERLINK("#"&amp;CELL("direccion",Tabla_471059!A180),"177")</f>
        <v>177</v>
      </c>
      <c r="AA184" s="5" t="str" cm="1">
        <f t="array" aca="1" ref="AA184" ca="1">HYPERLINK("#"&amp;CELL("direccion",Tabla_471071!A180),"177")</f>
        <v>177</v>
      </c>
      <c r="AB184" s="5" t="str" cm="1">
        <f t="array" aca="1" ref="AB184" ca="1">HYPERLINK("#"&amp;CELL("direccion",Tabla_471062!A180),"177")</f>
        <v>177</v>
      </c>
      <c r="AC184" s="5" t="str" cm="1">
        <f t="array" aca="1" ref="AC184" ca="1">HYPERLINK("#"&amp;CELL("direccion",Tabla_471074!A180),"177")</f>
        <v>177</v>
      </c>
      <c r="AD184" t="s">
        <v>213</v>
      </c>
      <c r="AE184" s="3">
        <v>45747</v>
      </c>
    </row>
    <row r="185" spans="1:31" x14ac:dyDescent="0.3">
      <c r="A185">
        <v>2025</v>
      </c>
      <c r="B185" s="3">
        <v>45658</v>
      </c>
      <c r="C185" s="3">
        <v>45747</v>
      </c>
      <c r="D185" t="s">
        <v>84</v>
      </c>
      <c r="E185">
        <v>199</v>
      </c>
      <c r="F185" t="s">
        <v>354</v>
      </c>
      <c r="G185" t="s">
        <v>354</v>
      </c>
      <c r="H185" t="s">
        <v>225</v>
      </c>
      <c r="I185" t="s">
        <v>757</v>
      </c>
      <c r="J185" t="s">
        <v>758</v>
      </c>
      <c r="K185" t="s">
        <v>723</v>
      </c>
      <c r="L185" t="s">
        <v>92</v>
      </c>
      <c r="M185">
        <v>16470</v>
      </c>
      <c r="N185" t="s">
        <v>212</v>
      </c>
      <c r="O185">
        <v>13350.43</v>
      </c>
      <c r="P185" t="s">
        <v>212</v>
      </c>
      <c r="Q185" s="5" t="str" cm="1">
        <f t="array" aca="1" ref="Q185" ca="1">HYPERLINK("#"&amp;CELL("direccion",Tabla_471065!A181),"178")</f>
        <v>178</v>
      </c>
      <c r="R185" s="5" t="str" cm="1">
        <f t="array" aca="1" ref="R185" ca="1">HYPERLINK("#"&amp;CELL("direccion",Tabla_471039!A181),"178")</f>
        <v>178</v>
      </c>
      <c r="S185" s="5" t="str" cm="1">
        <f t="array" aca="1" ref="S185" ca="1">HYPERLINK("#"&amp;CELL("direccion",Tabla_471067!A181),"178")</f>
        <v>178</v>
      </c>
      <c r="T185" s="5" t="str" cm="1">
        <f t="array" aca="1" ref="T185" ca="1">HYPERLINK("#"&amp;CELL("direccion",Tabla_471023!A181),"178")</f>
        <v>178</v>
      </c>
      <c r="U185" s="5" t="str" cm="1">
        <f t="array" aca="1" ref="U185" ca="1">HYPERLINK("#"&amp;CELL("direccion",Tabla_471047!A181),"178")</f>
        <v>178</v>
      </c>
      <c r="V185" s="5" t="str" cm="1">
        <f t="array" aca="1" ref="V185" ca="1">HYPERLINK("#"&amp;CELL("direccion",Tabla_471030!A181),"178")</f>
        <v>178</v>
      </c>
      <c r="W185" s="5" t="str" cm="1">
        <f t="array" aca="1" ref="W185" ca="1">HYPERLINK("#"&amp;CELL("direccion",Tabla_471041!A181),"178")</f>
        <v>178</v>
      </c>
      <c r="X185" s="5" t="str" cm="1">
        <f t="array" aca="1" ref="X185" ca="1">HYPERLINK("#"&amp;CELL("direccion",Tabla_471031!A181),"178")</f>
        <v>178</v>
      </c>
      <c r="Y185" s="5" t="str" cm="1">
        <f t="array" aca="1" ref="Y185" ca="1">HYPERLINK("#"&amp;CELL("direccion",Tabla_471032!A181),"178")</f>
        <v>178</v>
      </c>
      <c r="Z185" s="5" t="str" cm="1">
        <f t="array" aca="1" ref="Z185" ca="1">HYPERLINK("#"&amp;CELL("direccion",Tabla_471059!A181),"178")</f>
        <v>178</v>
      </c>
      <c r="AA185" s="5" t="str" cm="1">
        <f t="array" aca="1" ref="AA185" ca="1">HYPERLINK("#"&amp;CELL("direccion",Tabla_471071!A181),"178")</f>
        <v>178</v>
      </c>
      <c r="AB185" s="5" t="str" cm="1">
        <f t="array" aca="1" ref="AB185" ca="1">HYPERLINK("#"&amp;CELL("direccion",Tabla_471062!A181),"178")</f>
        <v>178</v>
      </c>
      <c r="AC185" s="5" t="str" cm="1">
        <f t="array" aca="1" ref="AC185" ca="1">HYPERLINK("#"&amp;CELL("direccion",Tabla_471074!A181),"178")</f>
        <v>178</v>
      </c>
      <c r="AD185" t="s">
        <v>213</v>
      </c>
      <c r="AE185" s="3">
        <v>45747</v>
      </c>
    </row>
    <row r="186" spans="1:31" x14ac:dyDescent="0.3">
      <c r="A186">
        <v>2025</v>
      </c>
      <c r="B186" s="3">
        <v>45658</v>
      </c>
      <c r="C186" s="3">
        <v>45747</v>
      </c>
      <c r="D186" t="s">
        <v>84</v>
      </c>
      <c r="E186">
        <v>199</v>
      </c>
      <c r="F186" t="s">
        <v>354</v>
      </c>
      <c r="G186" t="s">
        <v>354</v>
      </c>
      <c r="H186" t="s">
        <v>225</v>
      </c>
      <c r="I186" t="s">
        <v>759</v>
      </c>
      <c r="J186" t="s">
        <v>758</v>
      </c>
      <c r="K186" t="s">
        <v>633</v>
      </c>
      <c r="L186" t="s">
        <v>91</v>
      </c>
      <c r="M186">
        <v>16470</v>
      </c>
      <c r="N186" t="s">
        <v>212</v>
      </c>
      <c r="O186">
        <v>13350.43</v>
      </c>
      <c r="P186" t="s">
        <v>212</v>
      </c>
      <c r="Q186" s="5" t="str" cm="1">
        <f t="array" aca="1" ref="Q186" ca="1">HYPERLINK("#"&amp;CELL("direccion",Tabla_471065!A182),"179")</f>
        <v>179</v>
      </c>
      <c r="R186" s="5" t="str" cm="1">
        <f t="array" aca="1" ref="R186" ca="1">HYPERLINK("#"&amp;CELL("direccion",Tabla_471039!A182),"179")</f>
        <v>179</v>
      </c>
      <c r="S186" s="5" t="str" cm="1">
        <f t="array" aca="1" ref="S186" ca="1">HYPERLINK("#"&amp;CELL("direccion",Tabla_471067!A182),"179")</f>
        <v>179</v>
      </c>
      <c r="T186" s="5" t="str" cm="1">
        <f t="array" aca="1" ref="T186" ca="1">HYPERLINK("#"&amp;CELL("direccion",Tabla_471023!A182),"179")</f>
        <v>179</v>
      </c>
      <c r="U186" s="5" t="str" cm="1">
        <f t="array" aca="1" ref="U186" ca="1">HYPERLINK("#"&amp;CELL("direccion",Tabla_471047!A182),"179")</f>
        <v>179</v>
      </c>
      <c r="V186" s="5" t="str" cm="1">
        <f t="array" aca="1" ref="V186" ca="1">HYPERLINK("#"&amp;CELL("direccion",Tabla_471030!A182),"179")</f>
        <v>179</v>
      </c>
      <c r="W186" s="5" t="str" cm="1">
        <f t="array" aca="1" ref="W186" ca="1">HYPERLINK("#"&amp;CELL("direccion",Tabla_471041!A182),"179")</f>
        <v>179</v>
      </c>
      <c r="X186" s="5" t="str" cm="1">
        <f t="array" aca="1" ref="X186" ca="1">HYPERLINK("#"&amp;CELL("direccion",Tabla_471031!A182),"179")</f>
        <v>179</v>
      </c>
      <c r="Y186" s="5" t="str" cm="1">
        <f t="array" aca="1" ref="Y186" ca="1">HYPERLINK("#"&amp;CELL("direccion",Tabla_471032!A182),"179")</f>
        <v>179</v>
      </c>
      <c r="Z186" s="5" t="str" cm="1">
        <f t="array" aca="1" ref="Z186" ca="1">HYPERLINK("#"&amp;CELL("direccion",Tabla_471059!A182),"179")</f>
        <v>179</v>
      </c>
      <c r="AA186" s="5" t="str" cm="1">
        <f t="array" aca="1" ref="AA186" ca="1">HYPERLINK("#"&amp;CELL("direccion",Tabla_471071!A182),"179")</f>
        <v>179</v>
      </c>
      <c r="AB186" s="5" t="str" cm="1">
        <f t="array" aca="1" ref="AB186" ca="1">HYPERLINK("#"&amp;CELL("direccion",Tabla_471062!A182),"179")</f>
        <v>179</v>
      </c>
      <c r="AC186" s="5" t="str" cm="1">
        <f t="array" aca="1" ref="AC186" ca="1">HYPERLINK("#"&amp;CELL("direccion",Tabla_471074!A182),"179")</f>
        <v>179</v>
      </c>
      <c r="AD186" t="s">
        <v>213</v>
      </c>
      <c r="AE186" s="3">
        <v>45747</v>
      </c>
    </row>
    <row r="187" spans="1:31" x14ac:dyDescent="0.3">
      <c r="A187">
        <v>2025</v>
      </c>
      <c r="B187" s="3">
        <v>45658</v>
      </c>
      <c r="C187" s="3">
        <v>45747</v>
      </c>
      <c r="D187" t="s">
        <v>84</v>
      </c>
      <c r="E187">
        <v>199</v>
      </c>
      <c r="F187" t="s">
        <v>354</v>
      </c>
      <c r="G187" t="s">
        <v>354</v>
      </c>
      <c r="H187" t="s">
        <v>225</v>
      </c>
      <c r="I187" t="s">
        <v>760</v>
      </c>
      <c r="J187" t="s">
        <v>452</v>
      </c>
      <c r="K187" t="s">
        <v>462</v>
      </c>
      <c r="L187" t="s">
        <v>92</v>
      </c>
      <c r="M187">
        <v>16470</v>
      </c>
      <c r="N187" t="s">
        <v>212</v>
      </c>
      <c r="O187">
        <v>13350.43</v>
      </c>
      <c r="P187" t="s">
        <v>212</v>
      </c>
      <c r="Q187" s="5" t="str" cm="1">
        <f t="array" aca="1" ref="Q187" ca="1">HYPERLINK("#"&amp;CELL("direccion",Tabla_471065!A183),"180")</f>
        <v>180</v>
      </c>
      <c r="R187" s="5" t="str" cm="1">
        <f t="array" aca="1" ref="R187" ca="1">HYPERLINK("#"&amp;CELL("direccion",Tabla_471039!A183),"180")</f>
        <v>180</v>
      </c>
      <c r="S187" s="5" t="str" cm="1">
        <f t="array" aca="1" ref="S187" ca="1">HYPERLINK("#"&amp;CELL("direccion",Tabla_471067!A183),"180")</f>
        <v>180</v>
      </c>
      <c r="T187" s="5" t="str" cm="1">
        <f t="array" aca="1" ref="T187" ca="1">HYPERLINK("#"&amp;CELL("direccion",Tabla_471023!A183),"180")</f>
        <v>180</v>
      </c>
      <c r="U187" s="5" t="str" cm="1">
        <f t="array" aca="1" ref="U187" ca="1">HYPERLINK("#"&amp;CELL("direccion",Tabla_471047!A183),"180")</f>
        <v>180</v>
      </c>
      <c r="V187" s="5" t="str" cm="1">
        <f t="array" aca="1" ref="V187" ca="1">HYPERLINK("#"&amp;CELL("direccion",Tabla_471030!A183),"180")</f>
        <v>180</v>
      </c>
      <c r="W187" s="5" t="str" cm="1">
        <f t="array" aca="1" ref="W187" ca="1">HYPERLINK("#"&amp;CELL("direccion",Tabla_471041!A183),"180")</f>
        <v>180</v>
      </c>
      <c r="X187" s="5" t="str" cm="1">
        <f t="array" aca="1" ref="X187" ca="1">HYPERLINK("#"&amp;CELL("direccion",Tabla_471031!A183),"180")</f>
        <v>180</v>
      </c>
      <c r="Y187" s="5" t="str" cm="1">
        <f t="array" aca="1" ref="Y187" ca="1">HYPERLINK("#"&amp;CELL("direccion",Tabla_471032!A183),"180")</f>
        <v>180</v>
      </c>
      <c r="Z187" s="5" t="str" cm="1">
        <f t="array" aca="1" ref="Z187" ca="1">HYPERLINK("#"&amp;CELL("direccion",Tabla_471059!A183),"180")</f>
        <v>180</v>
      </c>
      <c r="AA187" s="5" t="str" cm="1">
        <f t="array" aca="1" ref="AA187" ca="1">HYPERLINK("#"&amp;CELL("direccion",Tabla_471071!A183),"180")</f>
        <v>180</v>
      </c>
      <c r="AB187" s="5" t="str" cm="1">
        <f t="array" aca="1" ref="AB187" ca="1">HYPERLINK("#"&amp;CELL("direccion",Tabla_471062!A183),"180")</f>
        <v>180</v>
      </c>
      <c r="AC187" s="5" t="str" cm="1">
        <f t="array" aca="1" ref="AC187" ca="1">HYPERLINK("#"&amp;CELL("direccion",Tabla_471074!A183),"180")</f>
        <v>180</v>
      </c>
      <c r="AD187" t="s">
        <v>213</v>
      </c>
      <c r="AE187" s="3">
        <v>45747</v>
      </c>
    </row>
    <row r="188" spans="1:31" x14ac:dyDescent="0.3">
      <c r="A188">
        <v>2025</v>
      </c>
      <c r="B188" s="3">
        <v>45658</v>
      </c>
      <c r="C188" s="3">
        <v>45747</v>
      </c>
      <c r="D188" t="s">
        <v>84</v>
      </c>
      <c r="E188">
        <v>199</v>
      </c>
      <c r="F188" t="s">
        <v>354</v>
      </c>
      <c r="G188" t="s">
        <v>354</v>
      </c>
      <c r="H188" t="s">
        <v>225</v>
      </c>
      <c r="I188" t="s">
        <v>761</v>
      </c>
      <c r="J188" t="s">
        <v>452</v>
      </c>
      <c r="K188" t="s">
        <v>449</v>
      </c>
      <c r="L188" t="s">
        <v>92</v>
      </c>
      <c r="M188">
        <v>16470</v>
      </c>
      <c r="N188" t="s">
        <v>212</v>
      </c>
      <c r="O188">
        <v>13350.43</v>
      </c>
      <c r="P188" t="s">
        <v>212</v>
      </c>
      <c r="Q188" s="5" t="str" cm="1">
        <f t="array" aca="1" ref="Q188" ca="1">HYPERLINK("#"&amp;CELL("direccion",Tabla_471065!A184),"181")</f>
        <v>181</v>
      </c>
      <c r="R188" s="5" t="str" cm="1">
        <f t="array" aca="1" ref="R188" ca="1">HYPERLINK("#"&amp;CELL("direccion",Tabla_471039!A184),"181")</f>
        <v>181</v>
      </c>
      <c r="S188" s="5" t="str" cm="1">
        <f t="array" aca="1" ref="S188" ca="1">HYPERLINK("#"&amp;CELL("direccion",Tabla_471067!A184),"181")</f>
        <v>181</v>
      </c>
      <c r="T188" s="5" t="str" cm="1">
        <f t="array" aca="1" ref="T188" ca="1">HYPERLINK("#"&amp;CELL("direccion",Tabla_471023!A184),"181")</f>
        <v>181</v>
      </c>
      <c r="U188" s="5" t="str" cm="1">
        <f t="array" aca="1" ref="U188" ca="1">HYPERLINK("#"&amp;CELL("direccion",Tabla_471047!A184),"181")</f>
        <v>181</v>
      </c>
      <c r="V188" s="5" t="str" cm="1">
        <f t="array" aca="1" ref="V188" ca="1">HYPERLINK("#"&amp;CELL("direccion",Tabla_471030!A184),"181")</f>
        <v>181</v>
      </c>
      <c r="W188" s="5" t="str" cm="1">
        <f t="array" aca="1" ref="W188" ca="1">HYPERLINK("#"&amp;CELL("direccion",Tabla_471041!A184),"181")</f>
        <v>181</v>
      </c>
      <c r="X188" s="5" t="str" cm="1">
        <f t="array" aca="1" ref="X188" ca="1">HYPERLINK("#"&amp;CELL("direccion",Tabla_471031!A184),"181")</f>
        <v>181</v>
      </c>
      <c r="Y188" s="5" t="str" cm="1">
        <f t="array" aca="1" ref="Y188" ca="1">HYPERLINK("#"&amp;CELL("direccion",Tabla_471032!A184),"181")</f>
        <v>181</v>
      </c>
      <c r="Z188" s="5" t="str" cm="1">
        <f t="array" aca="1" ref="Z188" ca="1">HYPERLINK("#"&amp;CELL("direccion",Tabla_471059!A184),"181")</f>
        <v>181</v>
      </c>
      <c r="AA188" s="5" t="str" cm="1">
        <f t="array" aca="1" ref="AA188" ca="1">HYPERLINK("#"&amp;CELL("direccion",Tabla_471071!A184),"181")</f>
        <v>181</v>
      </c>
      <c r="AB188" s="5" t="str" cm="1">
        <f t="array" aca="1" ref="AB188" ca="1">HYPERLINK("#"&amp;CELL("direccion",Tabla_471062!A184),"181")</f>
        <v>181</v>
      </c>
      <c r="AC188" s="5" t="str" cm="1">
        <f t="array" aca="1" ref="AC188" ca="1">HYPERLINK("#"&amp;CELL("direccion",Tabla_471074!A184),"181")</f>
        <v>181</v>
      </c>
      <c r="AD188" t="s">
        <v>213</v>
      </c>
      <c r="AE188" s="3">
        <v>45747</v>
      </c>
    </row>
    <row r="189" spans="1:31" x14ac:dyDescent="0.3">
      <c r="A189">
        <v>2025</v>
      </c>
      <c r="B189" s="3">
        <v>45658</v>
      </c>
      <c r="C189" s="3">
        <v>45747</v>
      </c>
      <c r="D189" t="s">
        <v>84</v>
      </c>
      <c r="E189">
        <v>199</v>
      </c>
      <c r="F189" t="s">
        <v>354</v>
      </c>
      <c r="G189" t="s">
        <v>354</v>
      </c>
      <c r="H189" t="s">
        <v>225</v>
      </c>
      <c r="I189" t="s">
        <v>762</v>
      </c>
      <c r="J189" t="s">
        <v>763</v>
      </c>
      <c r="K189" t="s">
        <v>764</v>
      </c>
      <c r="L189" t="s">
        <v>91</v>
      </c>
      <c r="M189">
        <v>15437</v>
      </c>
      <c r="N189" t="s">
        <v>212</v>
      </c>
      <c r="O189">
        <v>12646.09</v>
      </c>
      <c r="P189" t="s">
        <v>212</v>
      </c>
      <c r="Q189" s="5" t="str" cm="1">
        <f t="array" aca="1" ref="Q189" ca="1">HYPERLINK("#"&amp;CELL("direccion",Tabla_471065!A185),"182")</f>
        <v>182</v>
      </c>
      <c r="R189" s="5" t="str" cm="1">
        <f t="array" aca="1" ref="R189" ca="1">HYPERLINK("#"&amp;CELL("direccion",Tabla_471039!A185),"182")</f>
        <v>182</v>
      </c>
      <c r="S189" s="5" t="str" cm="1">
        <f t="array" aca="1" ref="S189" ca="1">HYPERLINK("#"&amp;CELL("direccion",Tabla_471067!A185),"182")</f>
        <v>182</v>
      </c>
      <c r="T189" s="5" t="str" cm="1">
        <f t="array" aca="1" ref="T189" ca="1">HYPERLINK("#"&amp;CELL("direccion",Tabla_471023!A185),"182")</f>
        <v>182</v>
      </c>
      <c r="U189" s="5" t="str" cm="1">
        <f t="array" aca="1" ref="U189" ca="1">HYPERLINK("#"&amp;CELL("direccion",Tabla_471047!A185),"182")</f>
        <v>182</v>
      </c>
      <c r="V189" s="5" t="str" cm="1">
        <f t="array" aca="1" ref="V189" ca="1">HYPERLINK("#"&amp;CELL("direccion",Tabla_471030!A185),"182")</f>
        <v>182</v>
      </c>
      <c r="W189" s="5" t="str" cm="1">
        <f t="array" aca="1" ref="W189" ca="1">HYPERLINK("#"&amp;CELL("direccion",Tabla_471041!A185),"182")</f>
        <v>182</v>
      </c>
      <c r="X189" s="5" t="str" cm="1">
        <f t="array" aca="1" ref="X189" ca="1">HYPERLINK("#"&amp;CELL("direccion",Tabla_471031!A185),"182")</f>
        <v>182</v>
      </c>
      <c r="Y189" s="5" t="str" cm="1">
        <f t="array" aca="1" ref="Y189" ca="1">HYPERLINK("#"&amp;CELL("direccion",Tabla_471032!A185),"182")</f>
        <v>182</v>
      </c>
      <c r="Z189" s="5" t="str" cm="1">
        <f t="array" aca="1" ref="Z189" ca="1">HYPERLINK("#"&amp;CELL("direccion",Tabla_471059!A185),"182")</f>
        <v>182</v>
      </c>
      <c r="AA189" s="5" t="str" cm="1">
        <f t="array" aca="1" ref="AA189" ca="1">HYPERLINK("#"&amp;CELL("direccion",Tabla_471071!A185),"182")</f>
        <v>182</v>
      </c>
      <c r="AB189" s="5" t="str" cm="1">
        <f t="array" aca="1" ref="AB189" ca="1">HYPERLINK("#"&amp;CELL("direccion",Tabla_471062!A185),"182")</f>
        <v>182</v>
      </c>
      <c r="AC189" s="5" t="str" cm="1">
        <f t="array" aca="1" ref="AC189" ca="1">HYPERLINK("#"&amp;CELL("direccion",Tabla_471074!A185),"182")</f>
        <v>182</v>
      </c>
      <c r="AD189" t="s">
        <v>213</v>
      </c>
      <c r="AE189" s="3">
        <v>45747</v>
      </c>
    </row>
    <row r="190" spans="1:31" x14ac:dyDescent="0.3">
      <c r="A190">
        <v>2025</v>
      </c>
      <c r="B190" s="3">
        <v>45658</v>
      </c>
      <c r="C190" s="3">
        <v>45747</v>
      </c>
      <c r="D190" t="s">
        <v>84</v>
      </c>
      <c r="E190">
        <v>199</v>
      </c>
      <c r="F190" t="s">
        <v>354</v>
      </c>
      <c r="G190" t="s">
        <v>354</v>
      </c>
      <c r="H190" t="s">
        <v>225</v>
      </c>
      <c r="I190" t="s">
        <v>765</v>
      </c>
      <c r="J190" t="s">
        <v>766</v>
      </c>
      <c r="K190" t="s">
        <v>758</v>
      </c>
      <c r="L190" t="s">
        <v>92</v>
      </c>
      <c r="M190">
        <v>16470</v>
      </c>
      <c r="N190" t="s">
        <v>212</v>
      </c>
      <c r="O190">
        <v>13350.43</v>
      </c>
      <c r="P190" t="s">
        <v>212</v>
      </c>
      <c r="Q190" s="5" t="str" cm="1">
        <f t="array" aca="1" ref="Q190" ca="1">HYPERLINK("#"&amp;CELL("direccion",Tabla_471065!A186),"183")</f>
        <v>183</v>
      </c>
      <c r="R190" s="5" t="str" cm="1">
        <f t="array" aca="1" ref="R190" ca="1">HYPERLINK("#"&amp;CELL("direccion",Tabla_471039!A186),"183")</f>
        <v>183</v>
      </c>
      <c r="S190" s="5" t="str" cm="1">
        <f t="array" aca="1" ref="S190" ca="1">HYPERLINK("#"&amp;CELL("direccion",Tabla_471067!A186),"183")</f>
        <v>183</v>
      </c>
      <c r="T190" s="5" t="str" cm="1">
        <f t="array" aca="1" ref="T190" ca="1">HYPERLINK("#"&amp;CELL("direccion",Tabla_471023!A186),"183")</f>
        <v>183</v>
      </c>
      <c r="U190" s="5" t="str" cm="1">
        <f t="array" aca="1" ref="U190" ca="1">HYPERLINK("#"&amp;CELL("direccion",Tabla_471047!A186),"183")</f>
        <v>183</v>
      </c>
      <c r="V190" s="5" t="str" cm="1">
        <f t="array" aca="1" ref="V190" ca="1">HYPERLINK("#"&amp;CELL("direccion",Tabla_471030!A186),"183")</f>
        <v>183</v>
      </c>
      <c r="W190" s="5" t="str" cm="1">
        <f t="array" aca="1" ref="W190" ca="1">HYPERLINK("#"&amp;CELL("direccion",Tabla_471041!A186),"183")</f>
        <v>183</v>
      </c>
      <c r="X190" s="5" t="str" cm="1">
        <f t="array" aca="1" ref="X190" ca="1">HYPERLINK("#"&amp;CELL("direccion",Tabla_471031!A186),"183")</f>
        <v>183</v>
      </c>
      <c r="Y190" s="5" t="str" cm="1">
        <f t="array" aca="1" ref="Y190" ca="1">HYPERLINK("#"&amp;CELL("direccion",Tabla_471032!A186),"183")</f>
        <v>183</v>
      </c>
      <c r="Z190" s="5" t="str" cm="1">
        <f t="array" aca="1" ref="Z190" ca="1">HYPERLINK("#"&amp;CELL("direccion",Tabla_471059!A186),"183")</f>
        <v>183</v>
      </c>
      <c r="AA190" s="5" t="str" cm="1">
        <f t="array" aca="1" ref="AA190" ca="1">HYPERLINK("#"&amp;CELL("direccion",Tabla_471071!A186),"183")</f>
        <v>183</v>
      </c>
      <c r="AB190" s="5" t="str" cm="1">
        <f t="array" aca="1" ref="AB190" ca="1">HYPERLINK("#"&amp;CELL("direccion",Tabla_471062!A186),"183")</f>
        <v>183</v>
      </c>
      <c r="AC190" s="5" t="str" cm="1">
        <f t="array" aca="1" ref="AC190" ca="1">HYPERLINK("#"&amp;CELL("direccion",Tabla_471074!A186),"183")</f>
        <v>183</v>
      </c>
      <c r="AD190" t="s">
        <v>213</v>
      </c>
      <c r="AE190" s="3">
        <v>45747</v>
      </c>
    </row>
    <row r="191" spans="1:31" x14ac:dyDescent="0.3">
      <c r="A191">
        <v>2025</v>
      </c>
      <c r="B191" s="3">
        <v>45658</v>
      </c>
      <c r="C191" s="3">
        <v>45747</v>
      </c>
      <c r="D191" t="s">
        <v>84</v>
      </c>
      <c r="E191">
        <v>199</v>
      </c>
      <c r="F191" t="s">
        <v>354</v>
      </c>
      <c r="G191" t="s">
        <v>354</v>
      </c>
      <c r="H191" t="s">
        <v>225</v>
      </c>
      <c r="I191" t="s">
        <v>682</v>
      </c>
      <c r="J191" t="s">
        <v>767</v>
      </c>
      <c r="K191" t="s">
        <v>768</v>
      </c>
      <c r="L191" t="s">
        <v>92</v>
      </c>
      <c r="M191">
        <v>16470</v>
      </c>
      <c r="N191" t="s">
        <v>212</v>
      </c>
      <c r="O191">
        <v>13350.43</v>
      </c>
      <c r="P191" t="s">
        <v>212</v>
      </c>
      <c r="Q191" s="5" t="str" cm="1">
        <f t="array" aca="1" ref="Q191" ca="1">HYPERLINK("#"&amp;CELL("direccion",Tabla_471065!A187),"184")</f>
        <v>184</v>
      </c>
      <c r="R191" s="5" t="str" cm="1">
        <f t="array" aca="1" ref="R191" ca="1">HYPERLINK("#"&amp;CELL("direccion",Tabla_471039!A187),"184")</f>
        <v>184</v>
      </c>
      <c r="S191" s="5" t="str" cm="1">
        <f t="array" aca="1" ref="S191" ca="1">HYPERLINK("#"&amp;CELL("direccion",Tabla_471067!A187),"184")</f>
        <v>184</v>
      </c>
      <c r="T191" s="5" t="str" cm="1">
        <f t="array" aca="1" ref="T191" ca="1">HYPERLINK("#"&amp;CELL("direccion",Tabla_471023!A187),"184")</f>
        <v>184</v>
      </c>
      <c r="U191" s="5" t="str" cm="1">
        <f t="array" aca="1" ref="U191" ca="1">HYPERLINK("#"&amp;CELL("direccion",Tabla_471047!A187),"184")</f>
        <v>184</v>
      </c>
      <c r="V191" s="5" t="str" cm="1">
        <f t="array" aca="1" ref="V191" ca="1">HYPERLINK("#"&amp;CELL("direccion",Tabla_471030!A187),"184")</f>
        <v>184</v>
      </c>
      <c r="W191" s="5" t="str" cm="1">
        <f t="array" aca="1" ref="W191" ca="1">HYPERLINK("#"&amp;CELL("direccion",Tabla_471041!A187),"184")</f>
        <v>184</v>
      </c>
      <c r="X191" s="5" t="str" cm="1">
        <f t="array" aca="1" ref="X191" ca="1">HYPERLINK("#"&amp;CELL("direccion",Tabla_471031!A187),"184")</f>
        <v>184</v>
      </c>
      <c r="Y191" s="5" t="str" cm="1">
        <f t="array" aca="1" ref="Y191" ca="1">HYPERLINK("#"&amp;CELL("direccion",Tabla_471032!A187),"184")</f>
        <v>184</v>
      </c>
      <c r="Z191" s="5" t="str" cm="1">
        <f t="array" aca="1" ref="Z191" ca="1">HYPERLINK("#"&amp;CELL("direccion",Tabla_471059!A187),"184")</f>
        <v>184</v>
      </c>
      <c r="AA191" s="5" t="str" cm="1">
        <f t="array" aca="1" ref="AA191" ca="1">HYPERLINK("#"&amp;CELL("direccion",Tabla_471071!A187),"184")</f>
        <v>184</v>
      </c>
      <c r="AB191" s="5" t="str" cm="1">
        <f t="array" aca="1" ref="AB191" ca="1">HYPERLINK("#"&amp;CELL("direccion",Tabla_471062!A187),"184")</f>
        <v>184</v>
      </c>
      <c r="AC191" s="5" t="str" cm="1">
        <f t="array" aca="1" ref="AC191" ca="1">HYPERLINK("#"&amp;CELL("direccion",Tabla_471074!A187),"184")</f>
        <v>184</v>
      </c>
      <c r="AD191" t="s">
        <v>213</v>
      </c>
      <c r="AE191" s="3">
        <v>45747</v>
      </c>
    </row>
    <row r="192" spans="1:31" x14ac:dyDescent="0.3">
      <c r="A192">
        <v>2025</v>
      </c>
      <c r="B192" s="3">
        <v>45658</v>
      </c>
      <c r="C192" s="3">
        <v>45747</v>
      </c>
      <c r="D192" t="s">
        <v>84</v>
      </c>
      <c r="E192">
        <v>199</v>
      </c>
      <c r="F192" t="s">
        <v>354</v>
      </c>
      <c r="G192" t="s">
        <v>354</v>
      </c>
      <c r="H192" t="s">
        <v>225</v>
      </c>
      <c r="I192" t="s">
        <v>769</v>
      </c>
      <c r="J192" t="s">
        <v>584</v>
      </c>
      <c r="K192" t="s">
        <v>770</v>
      </c>
      <c r="L192" t="s">
        <v>92</v>
      </c>
      <c r="M192">
        <v>16470</v>
      </c>
      <c r="N192" t="s">
        <v>212</v>
      </c>
      <c r="O192">
        <v>13350.43</v>
      </c>
      <c r="P192" t="s">
        <v>212</v>
      </c>
      <c r="Q192" s="5" t="str" cm="1">
        <f t="array" aca="1" ref="Q192" ca="1">HYPERLINK("#"&amp;CELL("direccion",Tabla_471065!A188),"185")</f>
        <v>185</v>
      </c>
      <c r="R192" s="5" t="str" cm="1">
        <f t="array" aca="1" ref="R192" ca="1">HYPERLINK("#"&amp;CELL("direccion",Tabla_471039!A188),"185")</f>
        <v>185</v>
      </c>
      <c r="S192" s="5" t="str" cm="1">
        <f t="array" aca="1" ref="S192" ca="1">HYPERLINK("#"&amp;CELL("direccion",Tabla_471067!A188),"185")</f>
        <v>185</v>
      </c>
      <c r="T192" s="5" t="str" cm="1">
        <f t="array" aca="1" ref="T192" ca="1">HYPERLINK("#"&amp;CELL("direccion",Tabla_471023!A188),"185")</f>
        <v>185</v>
      </c>
      <c r="U192" s="5" t="str" cm="1">
        <f t="array" aca="1" ref="U192" ca="1">HYPERLINK("#"&amp;CELL("direccion",Tabla_471047!A188),"185")</f>
        <v>185</v>
      </c>
      <c r="V192" s="5" t="str" cm="1">
        <f t="array" aca="1" ref="V192" ca="1">HYPERLINK("#"&amp;CELL("direccion",Tabla_471030!A188),"185")</f>
        <v>185</v>
      </c>
      <c r="W192" s="5" t="str" cm="1">
        <f t="array" aca="1" ref="W192" ca="1">HYPERLINK("#"&amp;CELL("direccion",Tabla_471041!A188),"185")</f>
        <v>185</v>
      </c>
      <c r="X192" s="5" t="str" cm="1">
        <f t="array" aca="1" ref="X192" ca="1">HYPERLINK("#"&amp;CELL("direccion",Tabla_471031!A188),"185")</f>
        <v>185</v>
      </c>
      <c r="Y192" s="5" t="str" cm="1">
        <f t="array" aca="1" ref="Y192" ca="1">HYPERLINK("#"&amp;CELL("direccion",Tabla_471032!A188),"185")</f>
        <v>185</v>
      </c>
      <c r="Z192" s="5" t="str" cm="1">
        <f t="array" aca="1" ref="Z192" ca="1">HYPERLINK("#"&amp;CELL("direccion",Tabla_471059!A188),"185")</f>
        <v>185</v>
      </c>
      <c r="AA192" s="5" t="str" cm="1">
        <f t="array" aca="1" ref="AA192" ca="1">HYPERLINK("#"&amp;CELL("direccion",Tabla_471071!A188),"185")</f>
        <v>185</v>
      </c>
      <c r="AB192" s="5" t="str" cm="1">
        <f t="array" aca="1" ref="AB192" ca="1">HYPERLINK("#"&amp;CELL("direccion",Tabla_471062!A188),"185")</f>
        <v>185</v>
      </c>
      <c r="AC192" s="5" t="str" cm="1">
        <f t="array" aca="1" ref="AC192" ca="1">HYPERLINK("#"&amp;CELL("direccion",Tabla_471074!A188),"185")</f>
        <v>185</v>
      </c>
      <c r="AD192" t="s">
        <v>213</v>
      </c>
      <c r="AE192" s="3">
        <v>45747</v>
      </c>
    </row>
    <row r="193" spans="1:31" x14ac:dyDescent="0.3">
      <c r="A193">
        <v>2025</v>
      </c>
      <c r="B193" s="3">
        <v>45658</v>
      </c>
      <c r="C193" s="3">
        <v>45747</v>
      </c>
      <c r="D193" t="s">
        <v>84</v>
      </c>
      <c r="E193">
        <v>199</v>
      </c>
      <c r="F193" t="s">
        <v>354</v>
      </c>
      <c r="G193" t="s">
        <v>354</v>
      </c>
      <c r="H193" t="s">
        <v>225</v>
      </c>
      <c r="I193" t="s">
        <v>771</v>
      </c>
      <c r="J193" t="s">
        <v>772</v>
      </c>
      <c r="K193" t="s">
        <v>483</v>
      </c>
      <c r="L193" t="s">
        <v>92</v>
      </c>
      <c r="M193">
        <v>15437</v>
      </c>
      <c r="N193" t="s">
        <v>212</v>
      </c>
      <c r="O193">
        <v>12646.09</v>
      </c>
      <c r="P193" t="s">
        <v>212</v>
      </c>
      <c r="Q193" s="5" t="str" cm="1">
        <f t="array" aca="1" ref="Q193" ca="1">HYPERLINK("#"&amp;CELL("direccion",Tabla_471065!A189),"186")</f>
        <v>186</v>
      </c>
      <c r="R193" s="5" t="str" cm="1">
        <f t="array" aca="1" ref="R193" ca="1">HYPERLINK("#"&amp;CELL("direccion",Tabla_471039!A189),"186")</f>
        <v>186</v>
      </c>
      <c r="S193" s="5" t="str" cm="1">
        <f t="array" aca="1" ref="S193" ca="1">HYPERLINK("#"&amp;CELL("direccion",Tabla_471067!A189),"186")</f>
        <v>186</v>
      </c>
      <c r="T193" s="5" t="str" cm="1">
        <f t="array" aca="1" ref="T193" ca="1">HYPERLINK("#"&amp;CELL("direccion",Tabla_471023!A189),"186")</f>
        <v>186</v>
      </c>
      <c r="U193" s="5" t="str" cm="1">
        <f t="array" aca="1" ref="U193" ca="1">HYPERLINK("#"&amp;CELL("direccion",Tabla_471047!A189),"186")</f>
        <v>186</v>
      </c>
      <c r="V193" s="5" t="str" cm="1">
        <f t="array" aca="1" ref="V193" ca="1">HYPERLINK("#"&amp;CELL("direccion",Tabla_471030!A189),"186")</f>
        <v>186</v>
      </c>
      <c r="W193" s="5" t="str" cm="1">
        <f t="array" aca="1" ref="W193" ca="1">HYPERLINK("#"&amp;CELL("direccion",Tabla_471041!A189),"186")</f>
        <v>186</v>
      </c>
      <c r="X193" s="5" t="str" cm="1">
        <f t="array" aca="1" ref="X193" ca="1">HYPERLINK("#"&amp;CELL("direccion",Tabla_471031!A189),"186")</f>
        <v>186</v>
      </c>
      <c r="Y193" s="5" t="str" cm="1">
        <f t="array" aca="1" ref="Y193" ca="1">HYPERLINK("#"&amp;CELL("direccion",Tabla_471032!A189),"186")</f>
        <v>186</v>
      </c>
      <c r="Z193" s="5" t="str" cm="1">
        <f t="array" aca="1" ref="Z193" ca="1">HYPERLINK("#"&amp;CELL("direccion",Tabla_471059!A189),"186")</f>
        <v>186</v>
      </c>
      <c r="AA193" s="5" t="str" cm="1">
        <f t="array" aca="1" ref="AA193" ca="1">HYPERLINK("#"&amp;CELL("direccion",Tabla_471071!A189),"186")</f>
        <v>186</v>
      </c>
      <c r="AB193" s="5" t="str" cm="1">
        <f t="array" aca="1" ref="AB193" ca="1">HYPERLINK("#"&amp;CELL("direccion",Tabla_471062!A189),"186")</f>
        <v>186</v>
      </c>
      <c r="AC193" s="5" t="str" cm="1">
        <f t="array" aca="1" ref="AC193" ca="1">HYPERLINK("#"&amp;CELL("direccion",Tabla_471074!A189),"186")</f>
        <v>186</v>
      </c>
      <c r="AD193" t="s">
        <v>213</v>
      </c>
      <c r="AE193" s="3">
        <v>45747</v>
      </c>
    </row>
    <row r="194" spans="1:31" x14ac:dyDescent="0.3">
      <c r="A194">
        <v>2025</v>
      </c>
      <c r="B194" s="3">
        <v>45658</v>
      </c>
      <c r="C194" s="3">
        <v>45747</v>
      </c>
      <c r="D194" t="s">
        <v>84</v>
      </c>
      <c r="E194">
        <v>199</v>
      </c>
      <c r="F194" t="s">
        <v>354</v>
      </c>
      <c r="G194" t="s">
        <v>354</v>
      </c>
      <c r="H194" t="s">
        <v>225</v>
      </c>
      <c r="I194" t="s">
        <v>773</v>
      </c>
      <c r="J194" t="s">
        <v>774</v>
      </c>
      <c r="K194" t="s">
        <v>698</v>
      </c>
      <c r="L194" t="s">
        <v>92</v>
      </c>
      <c r="M194">
        <v>16470</v>
      </c>
      <c r="N194" t="s">
        <v>212</v>
      </c>
      <c r="O194">
        <v>13350.43</v>
      </c>
      <c r="P194" t="s">
        <v>212</v>
      </c>
      <c r="Q194" s="5" t="str" cm="1">
        <f t="array" aca="1" ref="Q194" ca="1">HYPERLINK("#"&amp;CELL("direccion",Tabla_471065!A190),"187")</f>
        <v>187</v>
      </c>
      <c r="R194" s="5" t="str" cm="1">
        <f t="array" aca="1" ref="R194" ca="1">HYPERLINK("#"&amp;CELL("direccion",Tabla_471039!A190),"187")</f>
        <v>187</v>
      </c>
      <c r="S194" s="5" t="str" cm="1">
        <f t="array" aca="1" ref="S194" ca="1">HYPERLINK("#"&amp;CELL("direccion",Tabla_471067!A190),"187")</f>
        <v>187</v>
      </c>
      <c r="T194" s="5" t="str" cm="1">
        <f t="array" aca="1" ref="T194" ca="1">HYPERLINK("#"&amp;CELL("direccion",Tabla_471023!A190),"187")</f>
        <v>187</v>
      </c>
      <c r="U194" s="5" t="str" cm="1">
        <f t="array" aca="1" ref="U194" ca="1">HYPERLINK("#"&amp;CELL("direccion",Tabla_471047!A190),"187")</f>
        <v>187</v>
      </c>
      <c r="V194" s="5" t="str" cm="1">
        <f t="array" aca="1" ref="V194" ca="1">HYPERLINK("#"&amp;CELL("direccion",Tabla_471030!A190),"187")</f>
        <v>187</v>
      </c>
      <c r="W194" s="5" t="str" cm="1">
        <f t="array" aca="1" ref="W194" ca="1">HYPERLINK("#"&amp;CELL("direccion",Tabla_471041!A190),"187")</f>
        <v>187</v>
      </c>
      <c r="X194" s="5" t="str" cm="1">
        <f t="array" aca="1" ref="X194" ca="1">HYPERLINK("#"&amp;CELL("direccion",Tabla_471031!A190),"187")</f>
        <v>187</v>
      </c>
      <c r="Y194" s="5" t="str" cm="1">
        <f t="array" aca="1" ref="Y194" ca="1">HYPERLINK("#"&amp;CELL("direccion",Tabla_471032!A190),"187")</f>
        <v>187</v>
      </c>
      <c r="Z194" s="5" t="str" cm="1">
        <f t="array" aca="1" ref="Z194" ca="1">HYPERLINK("#"&amp;CELL("direccion",Tabla_471059!A190),"187")</f>
        <v>187</v>
      </c>
      <c r="AA194" s="5" t="str" cm="1">
        <f t="array" aca="1" ref="AA194" ca="1">HYPERLINK("#"&amp;CELL("direccion",Tabla_471071!A190),"187")</f>
        <v>187</v>
      </c>
      <c r="AB194" s="5" t="str" cm="1">
        <f t="array" aca="1" ref="AB194" ca="1">HYPERLINK("#"&amp;CELL("direccion",Tabla_471062!A190),"187")</f>
        <v>187</v>
      </c>
      <c r="AC194" s="5" t="str" cm="1">
        <f t="array" aca="1" ref="AC194" ca="1">HYPERLINK("#"&amp;CELL("direccion",Tabla_471074!A190),"187")</f>
        <v>187</v>
      </c>
      <c r="AD194" t="s">
        <v>213</v>
      </c>
      <c r="AE194" s="3">
        <v>45747</v>
      </c>
    </row>
    <row r="195" spans="1:31" x14ac:dyDescent="0.3">
      <c r="A195">
        <v>2025</v>
      </c>
      <c r="B195" s="3">
        <v>45658</v>
      </c>
      <c r="C195" s="3">
        <v>45747</v>
      </c>
      <c r="D195" t="s">
        <v>84</v>
      </c>
      <c r="E195">
        <v>199</v>
      </c>
      <c r="F195" t="s">
        <v>354</v>
      </c>
      <c r="G195" t="s">
        <v>354</v>
      </c>
      <c r="H195" t="s">
        <v>225</v>
      </c>
      <c r="I195" t="s">
        <v>775</v>
      </c>
      <c r="J195" t="s">
        <v>443</v>
      </c>
      <c r="K195" t="s">
        <v>776</v>
      </c>
      <c r="L195" t="s">
        <v>92</v>
      </c>
      <c r="M195">
        <v>15437</v>
      </c>
      <c r="N195" t="s">
        <v>212</v>
      </c>
      <c r="O195">
        <v>12646.09</v>
      </c>
      <c r="P195" t="s">
        <v>212</v>
      </c>
      <c r="Q195" s="5" t="str" cm="1">
        <f t="array" aca="1" ref="Q195" ca="1">HYPERLINK("#"&amp;CELL("direccion",Tabla_471065!A191),"188")</f>
        <v>188</v>
      </c>
      <c r="R195" s="5" t="str" cm="1">
        <f t="array" aca="1" ref="R195" ca="1">HYPERLINK("#"&amp;CELL("direccion",Tabla_471039!A191),"188")</f>
        <v>188</v>
      </c>
      <c r="S195" s="5" t="str" cm="1">
        <f t="array" aca="1" ref="S195" ca="1">HYPERLINK("#"&amp;CELL("direccion",Tabla_471067!A191),"188")</f>
        <v>188</v>
      </c>
      <c r="T195" s="5" t="str" cm="1">
        <f t="array" aca="1" ref="T195" ca="1">HYPERLINK("#"&amp;CELL("direccion",Tabla_471023!A191),"188")</f>
        <v>188</v>
      </c>
      <c r="U195" s="5" t="str" cm="1">
        <f t="array" aca="1" ref="U195" ca="1">HYPERLINK("#"&amp;CELL("direccion",Tabla_471047!A191),"188")</f>
        <v>188</v>
      </c>
      <c r="V195" s="5" t="str" cm="1">
        <f t="array" aca="1" ref="V195" ca="1">HYPERLINK("#"&amp;CELL("direccion",Tabla_471030!A191),"188")</f>
        <v>188</v>
      </c>
      <c r="W195" s="5" t="str" cm="1">
        <f t="array" aca="1" ref="W195" ca="1">HYPERLINK("#"&amp;CELL("direccion",Tabla_471041!A191),"188")</f>
        <v>188</v>
      </c>
      <c r="X195" s="5" t="str" cm="1">
        <f t="array" aca="1" ref="X195" ca="1">HYPERLINK("#"&amp;CELL("direccion",Tabla_471031!A191),"188")</f>
        <v>188</v>
      </c>
      <c r="Y195" s="5" t="str" cm="1">
        <f t="array" aca="1" ref="Y195" ca="1">HYPERLINK("#"&amp;CELL("direccion",Tabla_471032!A191),"188")</f>
        <v>188</v>
      </c>
      <c r="Z195" s="5" t="str" cm="1">
        <f t="array" aca="1" ref="Z195" ca="1">HYPERLINK("#"&amp;CELL("direccion",Tabla_471059!A191),"188")</f>
        <v>188</v>
      </c>
      <c r="AA195" s="5" t="str" cm="1">
        <f t="array" aca="1" ref="AA195" ca="1">HYPERLINK("#"&amp;CELL("direccion",Tabla_471071!A191),"188")</f>
        <v>188</v>
      </c>
      <c r="AB195" s="5" t="str" cm="1">
        <f t="array" aca="1" ref="AB195" ca="1">HYPERLINK("#"&amp;CELL("direccion",Tabla_471062!A191),"188")</f>
        <v>188</v>
      </c>
      <c r="AC195" s="5" t="str" cm="1">
        <f t="array" aca="1" ref="AC195" ca="1">HYPERLINK("#"&amp;CELL("direccion",Tabla_471074!A191),"188")</f>
        <v>188</v>
      </c>
      <c r="AD195" t="s">
        <v>213</v>
      </c>
      <c r="AE195" s="3">
        <v>45747</v>
      </c>
    </row>
    <row r="196" spans="1:31" x14ac:dyDescent="0.3">
      <c r="A196">
        <v>2025</v>
      </c>
      <c r="B196" s="3">
        <v>45658</v>
      </c>
      <c r="C196" s="3">
        <v>45747</v>
      </c>
      <c r="D196" t="s">
        <v>84</v>
      </c>
      <c r="E196">
        <v>199</v>
      </c>
      <c r="F196" t="s">
        <v>354</v>
      </c>
      <c r="G196" t="s">
        <v>354</v>
      </c>
      <c r="H196" t="s">
        <v>225</v>
      </c>
      <c r="I196" t="s">
        <v>735</v>
      </c>
      <c r="J196" t="s">
        <v>453</v>
      </c>
      <c r="K196" t="s">
        <v>500</v>
      </c>
      <c r="L196" t="s">
        <v>92</v>
      </c>
      <c r="M196">
        <v>16470</v>
      </c>
      <c r="N196" t="s">
        <v>212</v>
      </c>
      <c r="O196">
        <v>13350.43</v>
      </c>
      <c r="P196" t="s">
        <v>212</v>
      </c>
      <c r="Q196" s="5" t="str" cm="1">
        <f t="array" aca="1" ref="Q196" ca="1">HYPERLINK("#"&amp;CELL("direccion",Tabla_471065!A192),"189")</f>
        <v>189</v>
      </c>
      <c r="R196" s="5" t="str" cm="1">
        <f t="array" aca="1" ref="R196" ca="1">HYPERLINK("#"&amp;CELL("direccion",Tabla_471039!A192),"189")</f>
        <v>189</v>
      </c>
      <c r="S196" s="5" t="str" cm="1">
        <f t="array" aca="1" ref="S196" ca="1">HYPERLINK("#"&amp;CELL("direccion",Tabla_471067!A192),"189")</f>
        <v>189</v>
      </c>
      <c r="T196" s="5" t="str" cm="1">
        <f t="array" aca="1" ref="T196" ca="1">HYPERLINK("#"&amp;CELL("direccion",Tabla_471023!A192),"189")</f>
        <v>189</v>
      </c>
      <c r="U196" s="5" t="str" cm="1">
        <f t="array" aca="1" ref="U196" ca="1">HYPERLINK("#"&amp;CELL("direccion",Tabla_471047!A192),"189")</f>
        <v>189</v>
      </c>
      <c r="V196" s="5" t="str" cm="1">
        <f t="array" aca="1" ref="V196" ca="1">HYPERLINK("#"&amp;CELL("direccion",Tabla_471030!A192),"189")</f>
        <v>189</v>
      </c>
      <c r="W196" s="5" t="str" cm="1">
        <f t="array" aca="1" ref="W196" ca="1">HYPERLINK("#"&amp;CELL("direccion",Tabla_471041!A192),"189")</f>
        <v>189</v>
      </c>
      <c r="X196" s="5" t="str" cm="1">
        <f t="array" aca="1" ref="X196" ca="1">HYPERLINK("#"&amp;CELL("direccion",Tabla_471031!A192),"189")</f>
        <v>189</v>
      </c>
      <c r="Y196" s="5" t="str" cm="1">
        <f t="array" aca="1" ref="Y196" ca="1">HYPERLINK("#"&amp;CELL("direccion",Tabla_471032!A192),"189")</f>
        <v>189</v>
      </c>
      <c r="Z196" s="5" t="str" cm="1">
        <f t="array" aca="1" ref="Z196" ca="1">HYPERLINK("#"&amp;CELL("direccion",Tabla_471059!A192),"189")</f>
        <v>189</v>
      </c>
      <c r="AA196" s="5" t="str" cm="1">
        <f t="array" aca="1" ref="AA196" ca="1">HYPERLINK("#"&amp;CELL("direccion",Tabla_471071!A192),"189")</f>
        <v>189</v>
      </c>
      <c r="AB196" s="5" t="str" cm="1">
        <f t="array" aca="1" ref="AB196" ca="1">HYPERLINK("#"&amp;CELL("direccion",Tabla_471062!A192),"189")</f>
        <v>189</v>
      </c>
      <c r="AC196" s="5" t="str" cm="1">
        <f t="array" aca="1" ref="AC196" ca="1">HYPERLINK("#"&amp;CELL("direccion",Tabla_471074!A192),"189")</f>
        <v>189</v>
      </c>
      <c r="AD196" t="s">
        <v>213</v>
      </c>
      <c r="AE196" s="3">
        <v>45747</v>
      </c>
    </row>
    <row r="197" spans="1:31" x14ac:dyDescent="0.3">
      <c r="A197">
        <v>2025</v>
      </c>
      <c r="B197" s="3">
        <v>45658</v>
      </c>
      <c r="C197" s="3">
        <v>45747</v>
      </c>
      <c r="D197" t="s">
        <v>84</v>
      </c>
      <c r="E197">
        <v>199</v>
      </c>
      <c r="F197" t="s">
        <v>354</v>
      </c>
      <c r="G197" t="s">
        <v>354</v>
      </c>
      <c r="H197" t="s">
        <v>225</v>
      </c>
      <c r="I197" t="s">
        <v>496</v>
      </c>
      <c r="J197" t="s">
        <v>449</v>
      </c>
      <c r="K197" t="s">
        <v>758</v>
      </c>
      <c r="L197" t="s">
        <v>92</v>
      </c>
      <c r="M197">
        <v>16470</v>
      </c>
      <c r="N197" t="s">
        <v>212</v>
      </c>
      <c r="O197">
        <v>13350.43</v>
      </c>
      <c r="P197" t="s">
        <v>212</v>
      </c>
      <c r="Q197" s="5" t="str" cm="1">
        <f t="array" aca="1" ref="Q197" ca="1">HYPERLINK("#"&amp;CELL("direccion",Tabla_471065!A193),"190")</f>
        <v>190</v>
      </c>
      <c r="R197" s="5" t="str" cm="1">
        <f t="array" aca="1" ref="R197" ca="1">HYPERLINK("#"&amp;CELL("direccion",Tabla_471039!A193),"190")</f>
        <v>190</v>
      </c>
      <c r="S197" s="5" t="str" cm="1">
        <f t="array" aca="1" ref="S197" ca="1">HYPERLINK("#"&amp;CELL("direccion",Tabla_471067!A193),"190")</f>
        <v>190</v>
      </c>
      <c r="T197" s="5" t="str" cm="1">
        <f t="array" aca="1" ref="T197" ca="1">HYPERLINK("#"&amp;CELL("direccion",Tabla_471023!A193),"190")</f>
        <v>190</v>
      </c>
      <c r="U197" s="5" t="str" cm="1">
        <f t="array" aca="1" ref="U197" ca="1">HYPERLINK("#"&amp;CELL("direccion",Tabla_471047!A193),"190")</f>
        <v>190</v>
      </c>
      <c r="V197" s="5" t="str" cm="1">
        <f t="array" aca="1" ref="V197" ca="1">HYPERLINK("#"&amp;CELL("direccion",Tabla_471030!A193),"190")</f>
        <v>190</v>
      </c>
      <c r="W197" s="5" t="str" cm="1">
        <f t="array" aca="1" ref="W197" ca="1">HYPERLINK("#"&amp;CELL("direccion",Tabla_471041!A193),"190")</f>
        <v>190</v>
      </c>
      <c r="X197" s="5" t="str" cm="1">
        <f t="array" aca="1" ref="X197" ca="1">HYPERLINK("#"&amp;CELL("direccion",Tabla_471031!A193),"190")</f>
        <v>190</v>
      </c>
      <c r="Y197" s="5" t="str" cm="1">
        <f t="array" aca="1" ref="Y197" ca="1">HYPERLINK("#"&amp;CELL("direccion",Tabla_471032!A193),"190")</f>
        <v>190</v>
      </c>
      <c r="Z197" s="5" t="str" cm="1">
        <f t="array" aca="1" ref="Z197" ca="1">HYPERLINK("#"&amp;CELL("direccion",Tabla_471059!A193),"190")</f>
        <v>190</v>
      </c>
      <c r="AA197" s="5" t="str" cm="1">
        <f t="array" aca="1" ref="AA197" ca="1">HYPERLINK("#"&amp;CELL("direccion",Tabla_471071!A193),"190")</f>
        <v>190</v>
      </c>
      <c r="AB197" s="5" t="str" cm="1">
        <f t="array" aca="1" ref="AB197" ca="1">HYPERLINK("#"&amp;CELL("direccion",Tabla_471062!A193),"190")</f>
        <v>190</v>
      </c>
      <c r="AC197" s="5" t="str" cm="1">
        <f t="array" aca="1" ref="AC197" ca="1">HYPERLINK("#"&amp;CELL("direccion",Tabla_471074!A193),"190")</f>
        <v>190</v>
      </c>
      <c r="AD197" t="s">
        <v>213</v>
      </c>
      <c r="AE197" s="3">
        <v>45747</v>
      </c>
    </row>
    <row r="198" spans="1:31" x14ac:dyDescent="0.3">
      <c r="A198">
        <v>2025</v>
      </c>
      <c r="B198" s="3">
        <v>45658</v>
      </c>
      <c r="C198" s="3">
        <v>45747</v>
      </c>
      <c r="D198" t="s">
        <v>84</v>
      </c>
      <c r="E198">
        <v>199</v>
      </c>
      <c r="F198" t="s">
        <v>354</v>
      </c>
      <c r="G198" t="s">
        <v>354</v>
      </c>
      <c r="H198" t="s">
        <v>225</v>
      </c>
      <c r="I198" t="s">
        <v>777</v>
      </c>
      <c r="J198" t="s">
        <v>778</v>
      </c>
      <c r="K198" t="s">
        <v>706</v>
      </c>
      <c r="L198" t="s">
        <v>92</v>
      </c>
      <c r="M198">
        <v>16470</v>
      </c>
      <c r="N198" t="s">
        <v>212</v>
      </c>
      <c r="O198">
        <v>13350.43</v>
      </c>
      <c r="P198" t="s">
        <v>212</v>
      </c>
      <c r="Q198" s="5" t="str" cm="1">
        <f t="array" aca="1" ref="Q198" ca="1">HYPERLINK("#"&amp;CELL("direccion",Tabla_471065!A194),"191")</f>
        <v>191</v>
      </c>
      <c r="R198" s="5" t="str" cm="1">
        <f t="array" aca="1" ref="R198" ca="1">HYPERLINK("#"&amp;CELL("direccion",Tabla_471039!A194),"191")</f>
        <v>191</v>
      </c>
      <c r="S198" s="5" t="str" cm="1">
        <f t="array" aca="1" ref="S198" ca="1">HYPERLINK("#"&amp;CELL("direccion",Tabla_471067!A194),"191")</f>
        <v>191</v>
      </c>
      <c r="T198" s="5" t="str" cm="1">
        <f t="array" aca="1" ref="T198" ca="1">HYPERLINK("#"&amp;CELL("direccion",Tabla_471023!A194),"191")</f>
        <v>191</v>
      </c>
      <c r="U198" s="5" t="str" cm="1">
        <f t="array" aca="1" ref="U198" ca="1">HYPERLINK("#"&amp;CELL("direccion",Tabla_471047!A194),"191")</f>
        <v>191</v>
      </c>
      <c r="V198" s="5" t="str" cm="1">
        <f t="array" aca="1" ref="V198" ca="1">HYPERLINK("#"&amp;CELL("direccion",Tabla_471030!A194),"191")</f>
        <v>191</v>
      </c>
      <c r="W198" s="5" t="str" cm="1">
        <f t="array" aca="1" ref="W198" ca="1">HYPERLINK("#"&amp;CELL("direccion",Tabla_471041!A194),"191")</f>
        <v>191</v>
      </c>
      <c r="X198" s="5" t="str" cm="1">
        <f t="array" aca="1" ref="X198" ca="1">HYPERLINK("#"&amp;CELL("direccion",Tabla_471031!A194),"191")</f>
        <v>191</v>
      </c>
      <c r="Y198" s="5" t="str" cm="1">
        <f t="array" aca="1" ref="Y198" ca="1">HYPERLINK("#"&amp;CELL("direccion",Tabla_471032!A194),"191")</f>
        <v>191</v>
      </c>
      <c r="Z198" s="5" t="str" cm="1">
        <f t="array" aca="1" ref="Z198" ca="1">HYPERLINK("#"&amp;CELL("direccion",Tabla_471059!A194),"191")</f>
        <v>191</v>
      </c>
      <c r="AA198" s="5" t="str" cm="1">
        <f t="array" aca="1" ref="AA198" ca="1">HYPERLINK("#"&amp;CELL("direccion",Tabla_471071!A194),"191")</f>
        <v>191</v>
      </c>
      <c r="AB198" s="5" t="str" cm="1">
        <f t="array" aca="1" ref="AB198" ca="1">HYPERLINK("#"&amp;CELL("direccion",Tabla_471062!A194),"191")</f>
        <v>191</v>
      </c>
      <c r="AC198" s="5" t="str" cm="1">
        <f t="array" aca="1" ref="AC198" ca="1">HYPERLINK("#"&amp;CELL("direccion",Tabla_471074!A194),"191")</f>
        <v>191</v>
      </c>
      <c r="AD198" t="s">
        <v>213</v>
      </c>
      <c r="AE198" s="3">
        <v>45747</v>
      </c>
    </row>
    <row r="199" spans="1:31" x14ac:dyDescent="0.3">
      <c r="A199">
        <v>2025</v>
      </c>
      <c r="B199" s="3">
        <v>45658</v>
      </c>
      <c r="C199" s="3">
        <v>45747</v>
      </c>
      <c r="D199" t="s">
        <v>84</v>
      </c>
      <c r="E199">
        <v>199</v>
      </c>
      <c r="F199" t="s">
        <v>354</v>
      </c>
      <c r="G199" t="s">
        <v>354</v>
      </c>
      <c r="H199" t="s">
        <v>225</v>
      </c>
      <c r="I199" t="s">
        <v>779</v>
      </c>
      <c r="J199" t="s">
        <v>780</v>
      </c>
      <c r="K199" t="s">
        <v>781</v>
      </c>
      <c r="L199" t="s">
        <v>92</v>
      </c>
      <c r="M199">
        <v>16470</v>
      </c>
      <c r="N199" t="s">
        <v>212</v>
      </c>
      <c r="O199">
        <v>13350.43</v>
      </c>
      <c r="P199" t="s">
        <v>212</v>
      </c>
      <c r="Q199" s="5" t="str" cm="1">
        <f t="array" aca="1" ref="Q199" ca="1">HYPERLINK("#"&amp;CELL("direccion",Tabla_471065!A195),"192")</f>
        <v>192</v>
      </c>
      <c r="R199" s="5" t="str" cm="1">
        <f t="array" aca="1" ref="R199" ca="1">HYPERLINK("#"&amp;CELL("direccion",Tabla_471039!A195),"192")</f>
        <v>192</v>
      </c>
      <c r="S199" s="5" t="str" cm="1">
        <f t="array" aca="1" ref="S199" ca="1">HYPERLINK("#"&amp;CELL("direccion",Tabla_471067!A195),"192")</f>
        <v>192</v>
      </c>
      <c r="T199" s="5" t="str" cm="1">
        <f t="array" aca="1" ref="T199" ca="1">HYPERLINK("#"&amp;CELL("direccion",Tabla_471023!A195),"192")</f>
        <v>192</v>
      </c>
      <c r="U199" s="5" t="str" cm="1">
        <f t="array" aca="1" ref="U199" ca="1">HYPERLINK("#"&amp;CELL("direccion",Tabla_471047!A195),"192")</f>
        <v>192</v>
      </c>
      <c r="V199" s="5" t="str" cm="1">
        <f t="array" aca="1" ref="V199" ca="1">HYPERLINK("#"&amp;CELL("direccion",Tabla_471030!A195),"192")</f>
        <v>192</v>
      </c>
      <c r="W199" s="5" t="str" cm="1">
        <f t="array" aca="1" ref="W199" ca="1">HYPERLINK("#"&amp;CELL("direccion",Tabla_471041!A195),"192")</f>
        <v>192</v>
      </c>
      <c r="X199" s="5" t="str" cm="1">
        <f t="array" aca="1" ref="X199" ca="1">HYPERLINK("#"&amp;CELL("direccion",Tabla_471031!A195),"192")</f>
        <v>192</v>
      </c>
      <c r="Y199" s="5" t="str" cm="1">
        <f t="array" aca="1" ref="Y199" ca="1">HYPERLINK("#"&amp;CELL("direccion",Tabla_471032!A195),"192")</f>
        <v>192</v>
      </c>
      <c r="Z199" s="5" t="str" cm="1">
        <f t="array" aca="1" ref="Z199" ca="1">HYPERLINK("#"&amp;CELL("direccion",Tabla_471059!A195),"192")</f>
        <v>192</v>
      </c>
      <c r="AA199" s="5" t="str" cm="1">
        <f t="array" aca="1" ref="AA199" ca="1">HYPERLINK("#"&amp;CELL("direccion",Tabla_471071!A195),"192")</f>
        <v>192</v>
      </c>
      <c r="AB199" s="5" t="str" cm="1">
        <f t="array" aca="1" ref="AB199" ca="1">HYPERLINK("#"&amp;CELL("direccion",Tabla_471062!A195),"192")</f>
        <v>192</v>
      </c>
      <c r="AC199" s="5" t="str" cm="1">
        <f t="array" aca="1" ref="AC199" ca="1">HYPERLINK("#"&amp;CELL("direccion",Tabla_471074!A195),"192")</f>
        <v>192</v>
      </c>
      <c r="AD199" t="s">
        <v>213</v>
      </c>
      <c r="AE199" s="3">
        <v>45747</v>
      </c>
    </row>
    <row r="200" spans="1:31" x14ac:dyDescent="0.3">
      <c r="A200">
        <v>2025</v>
      </c>
      <c r="B200" s="3">
        <v>45658</v>
      </c>
      <c r="C200" s="3">
        <v>45747</v>
      </c>
      <c r="D200" t="s">
        <v>84</v>
      </c>
      <c r="E200">
        <v>199</v>
      </c>
      <c r="F200" t="s">
        <v>355</v>
      </c>
      <c r="G200" t="s">
        <v>355</v>
      </c>
      <c r="H200" t="s">
        <v>225</v>
      </c>
      <c r="I200" t="s">
        <v>782</v>
      </c>
      <c r="J200" t="s">
        <v>783</v>
      </c>
      <c r="K200" t="s">
        <v>784</v>
      </c>
      <c r="L200" t="s">
        <v>91</v>
      </c>
      <c r="M200">
        <v>16470</v>
      </c>
      <c r="N200" t="s">
        <v>212</v>
      </c>
      <c r="O200">
        <v>13350.43</v>
      </c>
      <c r="P200" t="s">
        <v>212</v>
      </c>
      <c r="Q200" s="5" t="str" cm="1">
        <f t="array" aca="1" ref="Q200" ca="1">HYPERLINK("#"&amp;CELL("direccion",Tabla_471065!A196),"193")</f>
        <v>193</v>
      </c>
      <c r="R200" s="5" t="str" cm="1">
        <f t="array" aca="1" ref="R200" ca="1">HYPERLINK("#"&amp;CELL("direccion",Tabla_471039!A196),"193")</f>
        <v>193</v>
      </c>
      <c r="S200" s="5" t="str" cm="1">
        <f t="array" aca="1" ref="S200" ca="1">HYPERLINK("#"&amp;CELL("direccion",Tabla_471067!A196),"193")</f>
        <v>193</v>
      </c>
      <c r="T200" s="5" t="str" cm="1">
        <f t="array" aca="1" ref="T200" ca="1">HYPERLINK("#"&amp;CELL("direccion",Tabla_471023!A196),"193")</f>
        <v>193</v>
      </c>
      <c r="U200" s="5" t="str" cm="1">
        <f t="array" aca="1" ref="U200" ca="1">HYPERLINK("#"&amp;CELL("direccion",Tabla_471047!A196),"193")</f>
        <v>193</v>
      </c>
      <c r="V200" s="5" t="str" cm="1">
        <f t="array" aca="1" ref="V200" ca="1">HYPERLINK("#"&amp;CELL("direccion",Tabla_471030!A196),"193")</f>
        <v>193</v>
      </c>
      <c r="W200" s="5" t="str" cm="1">
        <f t="array" aca="1" ref="W200" ca="1">HYPERLINK("#"&amp;CELL("direccion",Tabla_471041!A196),"193")</f>
        <v>193</v>
      </c>
      <c r="X200" s="5" t="str" cm="1">
        <f t="array" aca="1" ref="X200" ca="1">HYPERLINK("#"&amp;CELL("direccion",Tabla_471031!A196),"193")</f>
        <v>193</v>
      </c>
      <c r="Y200" s="5" t="str" cm="1">
        <f t="array" aca="1" ref="Y200" ca="1">HYPERLINK("#"&amp;CELL("direccion",Tabla_471032!A196),"193")</f>
        <v>193</v>
      </c>
      <c r="Z200" s="5" t="str" cm="1">
        <f t="array" aca="1" ref="Z200" ca="1">HYPERLINK("#"&amp;CELL("direccion",Tabla_471059!A196),"193")</f>
        <v>193</v>
      </c>
      <c r="AA200" s="5" t="str" cm="1">
        <f t="array" aca="1" ref="AA200" ca="1">HYPERLINK("#"&amp;CELL("direccion",Tabla_471071!A196),"193")</f>
        <v>193</v>
      </c>
      <c r="AB200" s="5" t="str" cm="1">
        <f t="array" aca="1" ref="AB200" ca="1">HYPERLINK("#"&amp;CELL("direccion",Tabla_471062!A196),"193")</f>
        <v>193</v>
      </c>
      <c r="AC200" s="5" t="str" cm="1">
        <f t="array" aca="1" ref="AC200" ca="1">HYPERLINK("#"&amp;CELL("direccion",Tabla_471074!A196),"193")</f>
        <v>193</v>
      </c>
      <c r="AD200" t="s">
        <v>213</v>
      </c>
      <c r="AE200" s="3">
        <v>45747</v>
      </c>
    </row>
    <row r="201" spans="1:31" x14ac:dyDescent="0.3">
      <c r="A201">
        <v>2025</v>
      </c>
      <c r="B201" s="3">
        <v>45658</v>
      </c>
      <c r="C201" s="3">
        <v>45747</v>
      </c>
      <c r="D201" t="s">
        <v>84</v>
      </c>
      <c r="E201">
        <v>199</v>
      </c>
      <c r="F201" t="s">
        <v>354</v>
      </c>
      <c r="G201" t="s">
        <v>354</v>
      </c>
      <c r="H201" t="s">
        <v>225</v>
      </c>
      <c r="I201" t="s">
        <v>785</v>
      </c>
      <c r="J201" t="s">
        <v>786</v>
      </c>
      <c r="K201" t="s">
        <v>755</v>
      </c>
      <c r="L201" t="s">
        <v>91</v>
      </c>
      <c r="M201">
        <v>16470</v>
      </c>
      <c r="N201" t="s">
        <v>212</v>
      </c>
      <c r="O201">
        <v>13350.43</v>
      </c>
      <c r="P201" t="s">
        <v>212</v>
      </c>
      <c r="Q201" s="5" t="str" cm="1">
        <f t="array" aca="1" ref="Q201" ca="1">HYPERLINK("#"&amp;CELL("direccion",Tabla_471065!A197),"194")</f>
        <v>194</v>
      </c>
      <c r="R201" s="5" t="str" cm="1">
        <f t="array" aca="1" ref="R201" ca="1">HYPERLINK("#"&amp;CELL("direccion",Tabla_471039!A197),"194")</f>
        <v>194</v>
      </c>
      <c r="S201" s="5" t="str" cm="1">
        <f t="array" aca="1" ref="S201" ca="1">HYPERLINK("#"&amp;CELL("direccion",Tabla_471067!A197),"194")</f>
        <v>194</v>
      </c>
      <c r="T201" s="5" t="str" cm="1">
        <f t="array" aca="1" ref="T201" ca="1">HYPERLINK("#"&amp;CELL("direccion",Tabla_471023!A197),"194")</f>
        <v>194</v>
      </c>
      <c r="U201" s="5" t="str" cm="1">
        <f t="array" aca="1" ref="U201" ca="1">HYPERLINK("#"&amp;CELL("direccion",Tabla_471047!A197),"194")</f>
        <v>194</v>
      </c>
      <c r="V201" s="5" t="str" cm="1">
        <f t="array" aca="1" ref="V201" ca="1">HYPERLINK("#"&amp;CELL("direccion",Tabla_471030!A197),"194")</f>
        <v>194</v>
      </c>
      <c r="W201" s="5" t="str" cm="1">
        <f t="array" aca="1" ref="W201" ca="1">HYPERLINK("#"&amp;CELL("direccion",Tabla_471041!A197),"194")</f>
        <v>194</v>
      </c>
      <c r="X201" s="5" t="str" cm="1">
        <f t="array" aca="1" ref="X201" ca="1">HYPERLINK("#"&amp;CELL("direccion",Tabla_471031!A197),"194")</f>
        <v>194</v>
      </c>
      <c r="Y201" s="5" t="str" cm="1">
        <f t="array" aca="1" ref="Y201" ca="1">HYPERLINK("#"&amp;CELL("direccion",Tabla_471032!A197),"194")</f>
        <v>194</v>
      </c>
      <c r="Z201" s="5" t="str" cm="1">
        <f t="array" aca="1" ref="Z201" ca="1">HYPERLINK("#"&amp;CELL("direccion",Tabla_471059!A197),"194")</f>
        <v>194</v>
      </c>
      <c r="AA201" s="5" t="str" cm="1">
        <f t="array" aca="1" ref="AA201" ca="1">HYPERLINK("#"&amp;CELL("direccion",Tabla_471071!A197),"194")</f>
        <v>194</v>
      </c>
      <c r="AB201" s="5" t="str" cm="1">
        <f t="array" aca="1" ref="AB201" ca="1">HYPERLINK("#"&amp;CELL("direccion",Tabla_471062!A197),"194")</f>
        <v>194</v>
      </c>
      <c r="AC201" s="5" t="str" cm="1">
        <f t="array" aca="1" ref="AC201" ca="1">HYPERLINK("#"&amp;CELL("direccion",Tabla_471074!A197),"194")</f>
        <v>194</v>
      </c>
      <c r="AD201" t="s">
        <v>213</v>
      </c>
      <c r="AE201" s="3">
        <v>45747</v>
      </c>
    </row>
    <row r="202" spans="1:31" x14ac:dyDescent="0.3">
      <c r="A202">
        <v>2025</v>
      </c>
      <c r="B202" s="3">
        <v>45658</v>
      </c>
      <c r="C202" s="3">
        <v>45747</v>
      </c>
      <c r="D202" t="s">
        <v>84</v>
      </c>
      <c r="E202">
        <v>199</v>
      </c>
      <c r="F202" t="s">
        <v>354</v>
      </c>
      <c r="G202" t="s">
        <v>354</v>
      </c>
      <c r="H202" t="s">
        <v>225</v>
      </c>
      <c r="I202" t="s">
        <v>787</v>
      </c>
      <c r="J202" t="s">
        <v>432</v>
      </c>
      <c r="K202" t="s">
        <v>788</v>
      </c>
      <c r="L202" t="s">
        <v>91</v>
      </c>
      <c r="M202">
        <v>16470</v>
      </c>
      <c r="N202" t="s">
        <v>212</v>
      </c>
      <c r="O202">
        <v>13350.43</v>
      </c>
      <c r="P202" t="s">
        <v>212</v>
      </c>
      <c r="Q202" s="5" t="str" cm="1">
        <f t="array" aca="1" ref="Q202" ca="1">HYPERLINK("#"&amp;CELL("direccion",Tabla_471065!A198),"195")</f>
        <v>195</v>
      </c>
      <c r="R202" s="5" t="str" cm="1">
        <f t="array" aca="1" ref="R202" ca="1">HYPERLINK("#"&amp;CELL("direccion",Tabla_471039!A198),"195")</f>
        <v>195</v>
      </c>
      <c r="S202" s="5" t="str" cm="1">
        <f t="array" aca="1" ref="S202" ca="1">HYPERLINK("#"&amp;CELL("direccion",Tabla_471067!A198),"195")</f>
        <v>195</v>
      </c>
      <c r="T202" s="5" t="str" cm="1">
        <f t="array" aca="1" ref="T202" ca="1">HYPERLINK("#"&amp;CELL("direccion",Tabla_471023!A198),"195")</f>
        <v>195</v>
      </c>
      <c r="U202" s="5" t="str" cm="1">
        <f t="array" aca="1" ref="U202" ca="1">HYPERLINK("#"&amp;CELL("direccion",Tabla_471047!A198),"195")</f>
        <v>195</v>
      </c>
      <c r="V202" s="5" t="str" cm="1">
        <f t="array" aca="1" ref="V202" ca="1">HYPERLINK("#"&amp;CELL("direccion",Tabla_471030!A198),"195")</f>
        <v>195</v>
      </c>
      <c r="W202" s="5" t="str" cm="1">
        <f t="array" aca="1" ref="W202" ca="1">HYPERLINK("#"&amp;CELL("direccion",Tabla_471041!A198),"195")</f>
        <v>195</v>
      </c>
      <c r="X202" s="5" t="str" cm="1">
        <f t="array" aca="1" ref="X202" ca="1">HYPERLINK("#"&amp;CELL("direccion",Tabla_471031!A198),"195")</f>
        <v>195</v>
      </c>
      <c r="Y202" s="5" t="str" cm="1">
        <f t="array" aca="1" ref="Y202" ca="1">HYPERLINK("#"&amp;CELL("direccion",Tabla_471032!A198),"195")</f>
        <v>195</v>
      </c>
      <c r="Z202" s="5" t="str" cm="1">
        <f t="array" aca="1" ref="Z202" ca="1">HYPERLINK("#"&amp;CELL("direccion",Tabla_471059!A198),"195")</f>
        <v>195</v>
      </c>
      <c r="AA202" s="5" t="str" cm="1">
        <f t="array" aca="1" ref="AA202" ca="1">HYPERLINK("#"&amp;CELL("direccion",Tabla_471071!A198),"195")</f>
        <v>195</v>
      </c>
      <c r="AB202" s="5" t="str" cm="1">
        <f t="array" aca="1" ref="AB202" ca="1">HYPERLINK("#"&amp;CELL("direccion",Tabla_471062!A198),"195")</f>
        <v>195</v>
      </c>
      <c r="AC202" s="5" t="str" cm="1">
        <f t="array" aca="1" ref="AC202" ca="1">HYPERLINK("#"&amp;CELL("direccion",Tabla_471074!A198),"195")</f>
        <v>195</v>
      </c>
      <c r="AD202" t="s">
        <v>213</v>
      </c>
      <c r="AE202" s="3">
        <v>45747</v>
      </c>
    </row>
    <row r="203" spans="1:31" x14ac:dyDescent="0.3">
      <c r="A203">
        <v>2025</v>
      </c>
      <c r="B203" s="3">
        <v>45658</v>
      </c>
      <c r="C203" s="3">
        <v>45747</v>
      </c>
      <c r="D203" t="s">
        <v>84</v>
      </c>
      <c r="E203">
        <v>199</v>
      </c>
      <c r="F203" t="s">
        <v>354</v>
      </c>
      <c r="G203" t="s">
        <v>354</v>
      </c>
      <c r="H203" t="s">
        <v>225</v>
      </c>
      <c r="I203" t="s">
        <v>789</v>
      </c>
      <c r="J203" t="s">
        <v>426</v>
      </c>
      <c r="K203" t="s">
        <v>790</v>
      </c>
      <c r="L203" t="s">
        <v>91</v>
      </c>
      <c r="M203">
        <v>16470</v>
      </c>
      <c r="N203" t="s">
        <v>212</v>
      </c>
      <c r="O203">
        <v>13350.43</v>
      </c>
      <c r="P203" t="s">
        <v>212</v>
      </c>
      <c r="Q203" s="5" t="str" cm="1">
        <f t="array" aca="1" ref="Q203" ca="1">HYPERLINK("#"&amp;CELL("direccion",Tabla_471065!A199),"196")</f>
        <v>196</v>
      </c>
      <c r="R203" s="5" t="str" cm="1">
        <f t="array" aca="1" ref="R203" ca="1">HYPERLINK("#"&amp;CELL("direccion",Tabla_471039!A199),"196")</f>
        <v>196</v>
      </c>
      <c r="S203" s="5" t="str" cm="1">
        <f t="array" aca="1" ref="S203" ca="1">HYPERLINK("#"&amp;CELL("direccion",Tabla_471067!A199),"196")</f>
        <v>196</v>
      </c>
      <c r="T203" s="5" t="str" cm="1">
        <f t="array" aca="1" ref="T203" ca="1">HYPERLINK("#"&amp;CELL("direccion",Tabla_471023!A199),"196")</f>
        <v>196</v>
      </c>
      <c r="U203" s="5" t="str" cm="1">
        <f t="array" aca="1" ref="U203" ca="1">HYPERLINK("#"&amp;CELL("direccion",Tabla_471047!A199),"196")</f>
        <v>196</v>
      </c>
      <c r="V203" s="5" t="str" cm="1">
        <f t="array" aca="1" ref="V203" ca="1">HYPERLINK("#"&amp;CELL("direccion",Tabla_471030!A199),"196")</f>
        <v>196</v>
      </c>
      <c r="W203" s="5" t="str" cm="1">
        <f t="array" aca="1" ref="W203" ca="1">HYPERLINK("#"&amp;CELL("direccion",Tabla_471041!A199),"196")</f>
        <v>196</v>
      </c>
      <c r="X203" s="5" t="str" cm="1">
        <f t="array" aca="1" ref="X203" ca="1">HYPERLINK("#"&amp;CELL("direccion",Tabla_471031!A199),"196")</f>
        <v>196</v>
      </c>
      <c r="Y203" s="5" t="str" cm="1">
        <f t="array" aca="1" ref="Y203" ca="1">HYPERLINK("#"&amp;CELL("direccion",Tabla_471032!A199),"196")</f>
        <v>196</v>
      </c>
      <c r="Z203" s="5" t="str" cm="1">
        <f t="array" aca="1" ref="Z203" ca="1">HYPERLINK("#"&amp;CELL("direccion",Tabla_471059!A199),"196")</f>
        <v>196</v>
      </c>
      <c r="AA203" s="5" t="str" cm="1">
        <f t="array" aca="1" ref="AA203" ca="1">HYPERLINK("#"&amp;CELL("direccion",Tabla_471071!A199),"196")</f>
        <v>196</v>
      </c>
      <c r="AB203" s="5" t="str" cm="1">
        <f t="array" aca="1" ref="AB203" ca="1">HYPERLINK("#"&amp;CELL("direccion",Tabla_471062!A199),"196")</f>
        <v>196</v>
      </c>
      <c r="AC203" s="5" t="str" cm="1">
        <f t="array" aca="1" ref="AC203" ca="1">HYPERLINK("#"&amp;CELL("direccion",Tabla_471074!A199),"196")</f>
        <v>196</v>
      </c>
      <c r="AD203" t="s">
        <v>213</v>
      </c>
      <c r="AE203" s="3">
        <v>45747</v>
      </c>
    </row>
    <row r="204" spans="1:31" x14ac:dyDescent="0.3">
      <c r="A204">
        <v>2025</v>
      </c>
      <c r="B204" s="3">
        <v>45658</v>
      </c>
      <c r="C204" s="3">
        <v>45747</v>
      </c>
      <c r="D204" t="s">
        <v>84</v>
      </c>
      <c r="E204">
        <v>199</v>
      </c>
      <c r="F204" t="s">
        <v>354</v>
      </c>
      <c r="G204" t="s">
        <v>354</v>
      </c>
      <c r="H204" t="s">
        <v>225</v>
      </c>
      <c r="I204" t="s">
        <v>791</v>
      </c>
      <c r="J204" t="s">
        <v>792</v>
      </c>
      <c r="K204" t="s">
        <v>449</v>
      </c>
      <c r="L204" t="s">
        <v>92</v>
      </c>
      <c r="M204">
        <v>15437</v>
      </c>
      <c r="N204" t="s">
        <v>212</v>
      </c>
      <c r="O204">
        <v>12646.09</v>
      </c>
      <c r="P204" t="s">
        <v>212</v>
      </c>
      <c r="Q204" s="5" t="str" cm="1">
        <f t="array" aca="1" ref="Q204" ca="1">HYPERLINK("#"&amp;CELL("direccion",Tabla_471065!A200),"197")</f>
        <v>197</v>
      </c>
      <c r="R204" s="5" t="str" cm="1">
        <f t="array" aca="1" ref="R204" ca="1">HYPERLINK("#"&amp;CELL("direccion",Tabla_471039!A200),"197")</f>
        <v>197</v>
      </c>
      <c r="S204" s="5" t="str" cm="1">
        <f t="array" aca="1" ref="S204" ca="1">HYPERLINK("#"&amp;CELL("direccion",Tabla_471067!A200),"197")</f>
        <v>197</v>
      </c>
      <c r="T204" s="5" t="str" cm="1">
        <f t="array" aca="1" ref="T204" ca="1">HYPERLINK("#"&amp;CELL("direccion",Tabla_471023!A200),"197")</f>
        <v>197</v>
      </c>
      <c r="U204" s="5" t="str" cm="1">
        <f t="array" aca="1" ref="U204" ca="1">HYPERLINK("#"&amp;CELL("direccion",Tabla_471047!A200),"197")</f>
        <v>197</v>
      </c>
      <c r="V204" s="5" t="str" cm="1">
        <f t="array" aca="1" ref="V204" ca="1">HYPERLINK("#"&amp;CELL("direccion",Tabla_471030!A200),"197")</f>
        <v>197</v>
      </c>
      <c r="W204" s="5" t="str" cm="1">
        <f t="array" aca="1" ref="W204" ca="1">HYPERLINK("#"&amp;CELL("direccion",Tabla_471041!A200),"197")</f>
        <v>197</v>
      </c>
      <c r="X204" s="5" t="str" cm="1">
        <f t="array" aca="1" ref="X204" ca="1">HYPERLINK("#"&amp;CELL("direccion",Tabla_471031!A200),"197")</f>
        <v>197</v>
      </c>
      <c r="Y204" s="5" t="str" cm="1">
        <f t="array" aca="1" ref="Y204" ca="1">HYPERLINK("#"&amp;CELL("direccion",Tabla_471032!A200),"197")</f>
        <v>197</v>
      </c>
      <c r="Z204" s="5" t="str" cm="1">
        <f t="array" aca="1" ref="Z204" ca="1">HYPERLINK("#"&amp;CELL("direccion",Tabla_471059!A200),"197")</f>
        <v>197</v>
      </c>
      <c r="AA204" s="5" t="str" cm="1">
        <f t="array" aca="1" ref="AA204" ca="1">HYPERLINK("#"&amp;CELL("direccion",Tabla_471071!A200),"197")</f>
        <v>197</v>
      </c>
      <c r="AB204" s="5" t="str" cm="1">
        <f t="array" aca="1" ref="AB204" ca="1">HYPERLINK("#"&amp;CELL("direccion",Tabla_471062!A200),"197")</f>
        <v>197</v>
      </c>
      <c r="AC204" s="5" t="str" cm="1">
        <f t="array" aca="1" ref="AC204" ca="1">HYPERLINK("#"&amp;CELL("direccion",Tabla_471074!A200),"197")</f>
        <v>197</v>
      </c>
      <c r="AD204" t="s">
        <v>213</v>
      </c>
      <c r="AE204" s="3">
        <v>45747</v>
      </c>
    </row>
    <row r="205" spans="1:31" x14ac:dyDescent="0.3">
      <c r="A205">
        <v>2025</v>
      </c>
      <c r="B205" s="3">
        <v>45658</v>
      </c>
      <c r="C205" s="3">
        <v>45747</v>
      </c>
      <c r="D205" t="s">
        <v>84</v>
      </c>
      <c r="E205">
        <v>199</v>
      </c>
      <c r="F205" t="s">
        <v>354</v>
      </c>
      <c r="G205" t="s">
        <v>354</v>
      </c>
      <c r="H205" t="s">
        <v>225</v>
      </c>
      <c r="I205" t="s">
        <v>793</v>
      </c>
      <c r="J205" t="s">
        <v>794</v>
      </c>
      <c r="K205" t="s">
        <v>483</v>
      </c>
      <c r="L205" t="s">
        <v>92</v>
      </c>
      <c r="M205">
        <v>16470</v>
      </c>
      <c r="N205" t="s">
        <v>212</v>
      </c>
      <c r="O205">
        <v>13350.43</v>
      </c>
      <c r="P205" t="s">
        <v>212</v>
      </c>
      <c r="Q205" s="5" t="str" cm="1">
        <f t="array" aca="1" ref="Q205" ca="1">HYPERLINK("#"&amp;CELL("direccion",Tabla_471065!A201),"198")</f>
        <v>198</v>
      </c>
      <c r="R205" s="5" t="str" cm="1">
        <f t="array" aca="1" ref="R205" ca="1">HYPERLINK("#"&amp;CELL("direccion",Tabla_471039!A201),"198")</f>
        <v>198</v>
      </c>
      <c r="S205" s="5" t="str" cm="1">
        <f t="array" aca="1" ref="S205" ca="1">HYPERLINK("#"&amp;CELL("direccion",Tabla_471067!A201),"198")</f>
        <v>198</v>
      </c>
      <c r="T205" s="5" t="str" cm="1">
        <f t="array" aca="1" ref="T205" ca="1">HYPERLINK("#"&amp;CELL("direccion",Tabla_471023!A201),"198")</f>
        <v>198</v>
      </c>
      <c r="U205" s="5" t="str" cm="1">
        <f t="array" aca="1" ref="U205" ca="1">HYPERLINK("#"&amp;CELL("direccion",Tabla_471047!A201),"198")</f>
        <v>198</v>
      </c>
      <c r="V205" s="5" t="str" cm="1">
        <f t="array" aca="1" ref="V205" ca="1">HYPERLINK("#"&amp;CELL("direccion",Tabla_471030!A201),"198")</f>
        <v>198</v>
      </c>
      <c r="W205" s="5" t="str" cm="1">
        <f t="array" aca="1" ref="W205" ca="1">HYPERLINK("#"&amp;CELL("direccion",Tabla_471041!A201),"198")</f>
        <v>198</v>
      </c>
      <c r="X205" s="5" t="str" cm="1">
        <f t="array" aca="1" ref="X205" ca="1">HYPERLINK("#"&amp;CELL("direccion",Tabla_471031!A201),"198")</f>
        <v>198</v>
      </c>
      <c r="Y205" s="5" t="str" cm="1">
        <f t="array" aca="1" ref="Y205" ca="1">HYPERLINK("#"&amp;CELL("direccion",Tabla_471032!A201),"198")</f>
        <v>198</v>
      </c>
      <c r="Z205" s="5" t="str" cm="1">
        <f t="array" aca="1" ref="Z205" ca="1">HYPERLINK("#"&amp;CELL("direccion",Tabla_471059!A201),"198")</f>
        <v>198</v>
      </c>
      <c r="AA205" s="5" t="str" cm="1">
        <f t="array" aca="1" ref="AA205" ca="1">HYPERLINK("#"&amp;CELL("direccion",Tabla_471071!A201),"198")</f>
        <v>198</v>
      </c>
      <c r="AB205" s="5" t="str" cm="1">
        <f t="array" aca="1" ref="AB205" ca="1">HYPERLINK("#"&amp;CELL("direccion",Tabla_471062!A201),"198")</f>
        <v>198</v>
      </c>
      <c r="AC205" s="5" t="str" cm="1">
        <f t="array" aca="1" ref="AC205" ca="1">HYPERLINK("#"&amp;CELL("direccion",Tabla_471074!A201),"198")</f>
        <v>198</v>
      </c>
      <c r="AD205" t="s">
        <v>213</v>
      </c>
      <c r="AE205" s="3">
        <v>45747</v>
      </c>
    </row>
    <row r="206" spans="1:31" x14ac:dyDescent="0.3">
      <c r="A206">
        <v>2025</v>
      </c>
      <c r="B206" s="3">
        <v>45658</v>
      </c>
      <c r="C206" s="3">
        <v>45747</v>
      </c>
      <c r="D206" t="s">
        <v>84</v>
      </c>
      <c r="E206">
        <v>199</v>
      </c>
      <c r="F206" t="s">
        <v>354</v>
      </c>
      <c r="G206" t="s">
        <v>354</v>
      </c>
      <c r="H206" t="s">
        <v>225</v>
      </c>
      <c r="I206" t="s">
        <v>795</v>
      </c>
      <c r="J206" t="s">
        <v>796</v>
      </c>
      <c r="K206" t="s">
        <v>507</v>
      </c>
      <c r="L206" t="s">
        <v>92</v>
      </c>
      <c r="M206">
        <v>16470</v>
      </c>
      <c r="N206" t="s">
        <v>212</v>
      </c>
      <c r="O206">
        <v>13350.43</v>
      </c>
      <c r="P206" t="s">
        <v>212</v>
      </c>
      <c r="Q206" s="5" t="str" cm="1">
        <f t="array" aca="1" ref="Q206" ca="1">HYPERLINK("#"&amp;CELL("direccion",Tabla_471065!A202),"199")</f>
        <v>199</v>
      </c>
      <c r="R206" s="5" t="str" cm="1">
        <f t="array" aca="1" ref="R206" ca="1">HYPERLINK("#"&amp;CELL("direccion",Tabla_471039!A202),"199")</f>
        <v>199</v>
      </c>
      <c r="S206" s="5" t="str" cm="1">
        <f t="array" aca="1" ref="S206" ca="1">HYPERLINK("#"&amp;CELL("direccion",Tabla_471067!A202),"199")</f>
        <v>199</v>
      </c>
      <c r="T206" s="5" t="str" cm="1">
        <f t="array" aca="1" ref="T206" ca="1">HYPERLINK("#"&amp;CELL("direccion",Tabla_471023!A202),"199")</f>
        <v>199</v>
      </c>
      <c r="U206" s="5" t="str" cm="1">
        <f t="array" aca="1" ref="U206" ca="1">HYPERLINK("#"&amp;CELL("direccion",Tabla_471047!A202),"199")</f>
        <v>199</v>
      </c>
      <c r="V206" s="5" t="str" cm="1">
        <f t="array" aca="1" ref="V206" ca="1">HYPERLINK("#"&amp;CELL("direccion",Tabla_471030!A202),"199")</f>
        <v>199</v>
      </c>
      <c r="W206" s="5" t="str" cm="1">
        <f t="array" aca="1" ref="W206" ca="1">HYPERLINK("#"&amp;CELL("direccion",Tabla_471041!A202),"199")</f>
        <v>199</v>
      </c>
      <c r="X206" s="5" t="str" cm="1">
        <f t="array" aca="1" ref="X206" ca="1">HYPERLINK("#"&amp;CELL("direccion",Tabla_471031!A202),"199")</f>
        <v>199</v>
      </c>
      <c r="Y206" s="5" t="str" cm="1">
        <f t="array" aca="1" ref="Y206" ca="1">HYPERLINK("#"&amp;CELL("direccion",Tabla_471032!A202),"199")</f>
        <v>199</v>
      </c>
      <c r="Z206" s="5" t="str" cm="1">
        <f t="array" aca="1" ref="Z206" ca="1">HYPERLINK("#"&amp;CELL("direccion",Tabla_471059!A202),"199")</f>
        <v>199</v>
      </c>
      <c r="AA206" s="5" t="str" cm="1">
        <f t="array" aca="1" ref="AA206" ca="1">HYPERLINK("#"&amp;CELL("direccion",Tabla_471071!A202),"199")</f>
        <v>199</v>
      </c>
      <c r="AB206" s="5" t="str" cm="1">
        <f t="array" aca="1" ref="AB206" ca="1">HYPERLINK("#"&amp;CELL("direccion",Tabla_471062!A202),"199")</f>
        <v>199</v>
      </c>
      <c r="AC206" s="5" t="str" cm="1">
        <f t="array" aca="1" ref="AC206" ca="1">HYPERLINK("#"&amp;CELL("direccion",Tabla_471074!A202),"199")</f>
        <v>199</v>
      </c>
      <c r="AD206" t="s">
        <v>213</v>
      </c>
      <c r="AE206" s="3">
        <v>45747</v>
      </c>
    </row>
    <row r="207" spans="1:31" x14ac:dyDescent="0.3">
      <c r="A207">
        <v>2025</v>
      </c>
      <c r="B207" s="3">
        <v>45658</v>
      </c>
      <c r="C207" s="3">
        <v>45747</v>
      </c>
      <c r="D207" t="s">
        <v>84</v>
      </c>
      <c r="E207">
        <v>199</v>
      </c>
      <c r="F207" t="s">
        <v>354</v>
      </c>
      <c r="G207" t="s">
        <v>354</v>
      </c>
      <c r="H207" t="s">
        <v>225</v>
      </c>
      <c r="I207" t="s">
        <v>445</v>
      </c>
      <c r="J207" t="s">
        <v>797</v>
      </c>
      <c r="K207" t="s">
        <v>758</v>
      </c>
      <c r="L207" t="s">
        <v>92</v>
      </c>
      <c r="M207">
        <v>16470</v>
      </c>
      <c r="N207" t="s">
        <v>212</v>
      </c>
      <c r="O207">
        <v>13350.43</v>
      </c>
      <c r="P207" t="s">
        <v>212</v>
      </c>
      <c r="Q207" s="5" t="str" cm="1">
        <f t="array" aca="1" ref="Q207" ca="1">HYPERLINK("#"&amp;CELL("direccion",Tabla_471065!A203),"200")</f>
        <v>200</v>
      </c>
      <c r="R207" s="5" t="str" cm="1">
        <f t="array" aca="1" ref="R207" ca="1">HYPERLINK("#"&amp;CELL("direccion",Tabla_471039!A203),"200")</f>
        <v>200</v>
      </c>
      <c r="S207" s="5" t="str" cm="1">
        <f t="array" aca="1" ref="S207" ca="1">HYPERLINK("#"&amp;CELL("direccion",Tabla_471067!A203),"200")</f>
        <v>200</v>
      </c>
      <c r="T207" s="5" t="str" cm="1">
        <f t="array" aca="1" ref="T207" ca="1">HYPERLINK("#"&amp;CELL("direccion",Tabla_471023!A203),"200")</f>
        <v>200</v>
      </c>
      <c r="U207" s="5" t="str" cm="1">
        <f t="array" aca="1" ref="U207" ca="1">HYPERLINK("#"&amp;CELL("direccion",Tabla_471047!A203),"200")</f>
        <v>200</v>
      </c>
      <c r="V207" s="5" t="str" cm="1">
        <f t="array" aca="1" ref="V207" ca="1">HYPERLINK("#"&amp;CELL("direccion",Tabla_471030!A203),"200")</f>
        <v>200</v>
      </c>
      <c r="W207" s="5" t="str" cm="1">
        <f t="array" aca="1" ref="W207" ca="1">HYPERLINK("#"&amp;CELL("direccion",Tabla_471041!A203),"200")</f>
        <v>200</v>
      </c>
      <c r="X207" s="5" t="str" cm="1">
        <f t="array" aca="1" ref="X207" ca="1">HYPERLINK("#"&amp;CELL("direccion",Tabla_471031!A203),"200")</f>
        <v>200</v>
      </c>
      <c r="Y207" s="5" t="str" cm="1">
        <f t="array" aca="1" ref="Y207" ca="1">HYPERLINK("#"&amp;CELL("direccion",Tabla_471032!A203),"200")</f>
        <v>200</v>
      </c>
      <c r="Z207" s="5" t="str" cm="1">
        <f t="array" aca="1" ref="Z207" ca="1">HYPERLINK("#"&amp;CELL("direccion",Tabla_471059!A203),"200")</f>
        <v>200</v>
      </c>
      <c r="AA207" s="5" t="str" cm="1">
        <f t="array" aca="1" ref="AA207" ca="1">HYPERLINK("#"&amp;CELL("direccion",Tabla_471071!A203),"200")</f>
        <v>200</v>
      </c>
      <c r="AB207" s="5" t="str" cm="1">
        <f t="array" aca="1" ref="AB207" ca="1">HYPERLINK("#"&amp;CELL("direccion",Tabla_471062!A203),"200")</f>
        <v>200</v>
      </c>
      <c r="AC207" s="5" t="str" cm="1">
        <f t="array" aca="1" ref="AC207" ca="1">HYPERLINK("#"&amp;CELL("direccion",Tabla_471074!A203),"200")</f>
        <v>200</v>
      </c>
      <c r="AD207" t="s">
        <v>213</v>
      </c>
      <c r="AE207" s="3">
        <v>45747</v>
      </c>
    </row>
    <row r="208" spans="1:31" x14ac:dyDescent="0.3">
      <c r="A208">
        <v>2025</v>
      </c>
      <c r="B208" s="3">
        <v>45658</v>
      </c>
      <c r="C208" s="3">
        <v>45747</v>
      </c>
      <c r="D208" t="s">
        <v>84</v>
      </c>
      <c r="E208">
        <v>199</v>
      </c>
      <c r="F208" t="s">
        <v>354</v>
      </c>
      <c r="G208" t="s">
        <v>354</v>
      </c>
      <c r="H208" t="s">
        <v>225</v>
      </c>
      <c r="I208" t="s">
        <v>798</v>
      </c>
      <c r="J208" t="s">
        <v>799</v>
      </c>
      <c r="K208" t="s">
        <v>736</v>
      </c>
      <c r="L208" t="s">
        <v>92</v>
      </c>
      <c r="M208">
        <v>16470</v>
      </c>
      <c r="N208" t="s">
        <v>212</v>
      </c>
      <c r="O208">
        <v>13350.43</v>
      </c>
      <c r="P208" t="s">
        <v>212</v>
      </c>
      <c r="Q208" s="5" t="str" cm="1">
        <f t="array" aca="1" ref="Q208" ca="1">HYPERLINK("#"&amp;CELL("direccion",Tabla_471065!A204),"201")</f>
        <v>201</v>
      </c>
      <c r="R208" s="5" t="str" cm="1">
        <f t="array" aca="1" ref="R208" ca="1">HYPERLINK("#"&amp;CELL("direccion",Tabla_471039!A204),"201")</f>
        <v>201</v>
      </c>
      <c r="S208" s="5" t="str" cm="1">
        <f t="array" aca="1" ref="S208" ca="1">HYPERLINK("#"&amp;CELL("direccion",Tabla_471067!A204),"201")</f>
        <v>201</v>
      </c>
      <c r="T208" s="5" t="str" cm="1">
        <f t="array" aca="1" ref="T208" ca="1">HYPERLINK("#"&amp;CELL("direccion",Tabla_471023!A204),"201")</f>
        <v>201</v>
      </c>
      <c r="U208" s="5" t="str" cm="1">
        <f t="array" aca="1" ref="U208" ca="1">HYPERLINK("#"&amp;CELL("direccion",Tabla_471047!A204),"201")</f>
        <v>201</v>
      </c>
      <c r="V208" s="5" t="str" cm="1">
        <f t="array" aca="1" ref="V208" ca="1">HYPERLINK("#"&amp;CELL("direccion",Tabla_471030!A204),"201")</f>
        <v>201</v>
      </c>
      <c r="W208" s="5" t="str" cm="1">
        <f t="array" aca="1" ref="W208" ca="1">HYPERLINK("#"&amp;CELL("direccion",Tabla_471041!A204),"201")</f>
        <v>201</v>
      </c>
      <c r="X208" s="5" t="str" cm="1">
        <f t="array" aca="1" ref="X208" ca="1">HYPERLINK("#"&amp;CELL("direccion",Tabla_471031!A204),"201")</f>
        <v>201</v>
      </c>
      <c r="Y208" s="5" t="str" cm="1">
        <f t="array" aca="1" ref="Y208" ca="1">HYPERLINK("#"&amp;CELL("direccion",Tabla_471032!A204),"201")</f>
        <v>201</v>
      </c>
      <c r="Z208" s="5" t="str" cm="1">
        <f t="array" aca="1" ref="Z208" ca="1">HYPERLINK("#"&amp;CELL("direccion",Tabla_471059!A204),"201")</f>
        <v>201</v>
      </c>
      <c r="AA208" s="5" t="str" cm="1">
        <f t="array" aca="1" ref="AA208" ca="1">HYPERLINK("#"&amp;CELL("direccion",Tabla_471071!A204),"201")</f>
        <v>201</v>
      </c>
      <c r="AB208" s="5" t="str" cm="1">
        <f t="array" aca="1" ref="AB208" ca="1">HYPERLINK("#"&amp;CELL("direccion",Tabla_471062!A204),"201")</f>
        <v>201</v>
      </c>
      <c r="AC208" s="5" t="str" cm="1">
        <f t="array" aca="1" ref="AC208" ca="1">HYPERLINK("#"&amp;CELL("direccion",Tabla_471074!A204),"201")</f>
        <v>201</v>
      </c>
      <c r="AD208" t="s">
        <v>213</v>
      </c>
      <c r="AE208" s="3">
        <v>45747</v>
      </c>
    </row>
    <row r="209" spans="1:31" x14ac:dyDescent="0.3">
      <c r="A209">
        <v>2025</v>
      </c>
      <c r="B209" s="3">
        <v>45658</v>
      </c>
      <c r="C209" s="3">
        <v>45747</v>
      </c>
      <c r="D209" t="s">
        <v>84</v>
      </c>
      <c r="E209">
        <v>199</v>
      </c>
      <c r="F209" t="s">
        <v>354</v>
      </c>
      <c r="G209" t="s">
        <v>354</v>
      </c>
      <c r="H209" t="s">
        <v>225</v>
      </c>
      <c r="I209" t="s">
        <v>800</v>
      </c>
      <c r="J209" t="s">
        <v>801</v>
      </c>
      <c r="K209" t="s">
        <v>802</v>
      </c>
      <c r="L209" t="s">
        <v>92</v>
      </c>
      <c r="M209">
        <v>16470</v>
      </c>
      <c r="N209" t="s">
        <v>212</v>
      </c>
      <c r="O209">
        <v>13350.43</v>
      </c>
      <c r="P209" t="s">
        <v>212</v>
      </c>
      <c r="Q209" s="5" t="str" cm="1">
        <f t="array" aca="1" ref="Q209" ca="1">HYPERLINK("#"&amp;CELL("direccion",Tabla_471065!A205),"202")</f>
        <v>202</v>
      </c>
      <c r="R209" s="5" t="str" cm="1">
        <f t="array" aca="1" ref="R209" ca="1">HYPERLINK("#"&amp;CELL("direccion",Tabla_471039!A205),"202")</f>
        <v>202</v>
      </c>
      <c r="S209" s="5" t="str" cm="1">
        <f t="array" aca="1" ref="S209" ca="1">HYPERLINK("#"&amp;CELL("direccion",Tabla_471067!A205),"202")</f>
        <v>202</v>
      </c>
      <c r="T209" s="5" t="str" cm="1">
        <f t="array" aca="1" ref="T209" ca="1">HYPERLINK("#"&amp;CELL("direccion",Tabla_471023!A205),"202")</f>
        <v>202</v>
      </c>
      <c r="U209" s="5" t="str" cm="1">
        <f t="array" aca="1" ref="U209" ca="1">HYPERLINK("#"&amp;CELL("direccion",Tabla_471047!A205),"202")</f>
        <v>202</v>
      </c>
      <c r="V209" s="5" t="str" cm="1">
        <f t="array" aca="1" ref="V209" ca="1">HYPERLINK("#"&amp;CELL("direccion",Tabla_471030!A205),"202")</f>
        <v>202</v>
      </c>
      <c r="W209" s="5" t="str" cm="1">
        <f t="array" aca="1" ref="W209" ca="1">HYPERLINK("#"&amp;CELL("direccion",Tabla_471041!A205),"202")</f>
        <v>202</v>
      </c>
      <c r="X209" s="5" t="str" cm="1">
        <f t="array" aca="1" ref="X209" ca="1">HYPERLINK("#"&amp;CELL("direccion",Tabla_471031!A205),"202")</f>
        <v>202</v>
      </c>
      <c r="Y209" s="5" t="str" cm="1">
        <f t="array" aca="1" ref="Y209" ca="1">HYPERLINK("#"&amp;CELL("direccion",Tabla_471032!A205),"202")</f>
        <v>202</v>
      </c>
      <c r="Z209" s="5" t="str" cm="1">
        <f t="array" aca="1" ref="Z209" ca="1">HYPERLINK("#"&amp;CELL("direccion",Tabla_471059!A205),"202")</f>
        <v>202</v>
      </c>
      <c r="AA209" s="5" t="str" cm="1">
        <f t="array" aca="1" ref="AA209" ca="1">HYPERLINK("#"&amp;CELL("direccion",Tabla_471071!A205),"202")</f>
        <v>202</v>
      </c>
      <c r="AB209" s="5" t="str" cm="1">
        <f t="array" aca="1" ref="AB209" ca="1">HYPERLINK("#"&amp;CELL("direccion",Tabla_471062!A205),"202")</f>
        <v>202</v>
      </c>
      <c r="AC209" s="5" t="str" cm="1">
        <f t="array" aca="1" ref="AC209" ca="1">HYPERLINK("#"&amp;CELL("direccion",Tabla_471074!A205),"202")</f>
        <v>202</v>
      </c>
      <c r="AD209" t="s">
        <v>213</v>
      </c>
      <c r="AE209" s="3">
        <v>45747</v>
      </c>
    </row>
    <row r="210" spans="1:31" x14ac:dyDescent="0.3">
      <c r="A210">
        <v>2025</v>
      </c>
      <c r="B210" s="3">
        <v>45658</v>
      </c>
      <c r="C210" s="3">
        <v>45747</v>
      </c>
      <c r="D210" t="s">
        <v>84</v>
      </c>
      <c r="E210">
        <v>199</v>
      </c>
      <c r="F210" t="s">
        <v>354</v>
      </c>
      <c r="G210" t="s">
        <v>354</v>
      </c>
      <c r="H210" t="s">
        <v>225</v>
      </c>
      <c r="I210" t="s">
        <v>803</v>
      </c>
      <c r="J210" t="s">
        <v>804</v>
      </c>
      <c r="K210" t="s">
        <v>479</v>
      </c>
      <c r="L210" t="s">
        <v>92</v>
      </c>
      <c r="M210">
        <v>16470</v>
      </c>
      <c r="N210" t="s">
        <v>212</v>
      </c>
      <c r="O210">
        <v>13350.43</v>
      </c>
      <c r="P210" t="s">
        <v>212</v>
      </c>
      <c r="Q210" s="5" t="str" cm="1">
        <f t="array" aca="1" ref="Q210" ca="1">HYPERLINK("#"&amp;CELL("direccion",Tabla_471065!A206),"203")</f>
        <v>203</v>
      </c>
      <c r="R210" s="5" t="str" cm="1">
        <f t="array" aca="1" ref="R210" ca="1">HYPERLINK("#"&amp;CELL("direccion",Tabla_471039!A206),"203")</f>
        <v>203</v>
      </c>
      <c r="S210" s="5" t="str" cm="1">
        <f t="array" aca="1" ref="S210" ca="1">HYPERLINK("#"&amp;CELL("direccion",Tabla_471067!A206),"203")</f>
        <v>203</v>
      </c>
      <c r="T210" s="5" t="str" cm="1">
        <f t="array" aca="1" ref="T210" ca="1">HYPERLINK("#"&amp;CELL("direccion",Tabla_471023!A206),"203")</f>
        <v>203</v>
      </c>
      <c r="U210" s="5" t="str" cm="1">
        <f t="array" aca="1" ref="U210" ca="1">HYPERLINK("#"&amp;CELL("direccion",Tabla_471047!A206),"203")</f>
        <v>203</v>
      </c>
      <c r="V210" s="5" t="str" cm="1">
        <f t="array" aca="1" ref="V210" ca="1">HYPERLINK("#"&amp;CELL("direccion",Tabla_471030!A206),"203")</f>
        <v>203</v>
      </c>
      <c r="W210" s="5" t="str" cm="1">
        <f t="array" aca="1" ref="W210" ca="1">HYPERLINK("#"&amp;CELL("direccion",Tabla_471041!A206),"203")</f>
        <v>203</v>
      </c>
      <c r="X210" s="5" t="str" cm="1">
        <f t="array" aca="1" ref="X210" ca="1">HYPERLINK("#"&amp;CELL("direccion",Tabla_471031!A206),"203")</f>
        <v>203</v>
      </c>
      <c r="Y210" s="5" t="str" cm="1">
        <f t="array" aca="1" ref="Y210" ca="1">HYPERLINK("#"&amp;CELL("direccion",Tabla_471032!A206),"203")</f>
        <v>203</v>
      </c>
      <c r="Z210" s="5" t="str" cm="1">
        <f t="array" aca="1" ref="Z210" ca="1">HYPERLINK("#"&amp;CELL("direccion",Tabla_471059!A206),"203")</f>
        <v>203</v>
      </c>
      <c r="AA210" s="5" t="str" cm="1">
        <f t="array" aca="1" ref="AA210" ca="1">HYPERLINK("#"&amp;CELL("direccion",Tabla_471071!A206),"203")</f>
        <v>203</v>
      </c>
      <c r="AB210" s="5" t="str" cm="1">
        <f t="array" aca="1" ref="AB210" ca="1">HYPERLINK("#"&amp;CELL("direccion",Tabla_471062!A206),"203")</f>
        <v>203</v>
      </c>
      <c r="AC210" s="5" t="str" cm="1">
        <f t="array" aca="1" ref="AC210" ca="1">HYPERLINK("#"&amp;CELL("direccion",Tabla_471074!A206),"203")</f>
        <v>203</v>
      </c>
      <c r="AD210" t="s">
        <v>213</v>
      </c>
      <c r="AE210" s="3">
        <v>45747</v>
      </c>
    </row>
    <row r="211" spans="1:31" x14ac:dyDescent="0.3">
      <c r="A211">
        <v>2025</v>
      </c>
      <c r="B211" s="3">
        <v>45658</v>
      </c>
      <c r="C211" s="3">
        <v>45747</v>
      </c>
      <c r="D211" t="s">
        <v>84</v>
      </c>
      <c r="E211">
        <v>189</v>
      </c>
      <c r="F211" t="s">
        <v>356</v>
      </c>
      <c r="G211" t="s">
        <v>356</v>
      </c>
      <c r="H211" t="s">
        <v>225</v>
      </c>
      <c r="I211" t="s">
        <v>454</v>
      </c>
      <c r="J211" t="s">
        <v>805</v>
      </c>
      <c r="K211" t="s">
        <v>768</v>
      </c>
      <c r="L211" t="s">
        <v>92</v>
      </c>
      <c r="M211">
        <v>14187</v>
      </c>
      <c r="N211" t="s">
        <v>212</v>
      </c>
      <c r="O211">
        <v>11565.050000000001</v>
      </c>
      <c r="P211" t="s">
        <v>212</v>
      </c>
      <c r="Q211" s="5" t="str" cm="1">
        <f t="array" aca="1" ref="Q211" ca="1">HYPERLINK("#"&amp;CELL("direccion",Tabla_471065!A207),"204")</f>
        <v>204</v>
      </c>
      <c r="R211" s="5" t="str" cm="1">
        <f t="array" aca="1" ref="R211" ca="1">HYPERLINK("#"&amp;CELL("direccion",Tabla_471039!A207),"204")</f>
        <v>204</v>
      </c>
      <c r="S211" s="5" t="str" cm="1">
        <f t="array" aca="1" ref="S211" ca="1">HYPERLINK("#"&amp;CELL("direccion",Tabla_471067!A207),"204")</f>
        <v>204</v>
      </c>
      <c r="T211" s="5" t="str" cm="1">
        <f t="array" aca="1" ref="T211" ca="1">HYPERLINK("#"&amp;CELL("direccion",Tabla_471023!A207),"204")</f>
        <v>204</v>
      </c>
      <c r="U211" s="5" t="str" cm="1">
        <f t="array" aca="1" ref="U211" ca="1">HYPERLINK("#"&amp;CELL("direccion",Tabla_471047!A207),"204")</f>
        <v>204</v>
      </c>
      <c r="V211" s="5" t="str" cm="1">
        <f t="array" aca="1" ref="V211" ca="1">HYPERLINK("#"&amp;CELL("direccion",Tabla_471030!A207),"204")</f>
        <v>204</v>
      </c>
      <c r="W211" s="5" t="str" cm="1">
        <f t="array" aca="1" ref="W211" ca="1">HYPERLINK("#"&amp;CELL("direccion",Tabla_471041!A207),"204")</f>
        <v>204</v>
      </c>
      <c r="X211" s="5" t="str" cm="1">
        <f t="array" aca="1" ref="X211" ca="1">HYPERLINK("#"&amp;CELL("direccion",Tabla_471031!A207),"204")</f>
        <v>204</v>
      </c>
      <c r="Y211" s="5" t="str" cm="1">
        <f t="array" aca="1" ref="Y211" ca="1">HYPERLINK("#"&amp;CELL("direccion",Tabla_471032!A207),"204")</f>
        <v>204</v>
      </c>
      <c r="Z211" s="5" t="str" cm="1">
        <f t="array" aca="1" ref="Z211" ca="1">HYPERLINK("#"&amp;CELL("direccion",Tabla_471059!A207),"204")</f>
        <v>204</v>
      </c>
      <c r="AA211" s="5" t="str" cm="1">
        <f t="array" aca="1" ref="AA211" ca="1">HYPERLINK("#"&amp;CELL("direccion",Tabla_471071!A207),"204")</f>
        <v>204</v>
      </c>
      <c r="AB211" s="5" t="str" cm="1">
        <f t="array" aca="1" ref="AB211" ca="1">HYPERLINK("#"&amp;CELL("direccion",Tabla_471062!A207),"204")</f>
        <v>204</v>
      </c>
      <c r="AC211" s="5" t="str" cm="1">
        <f t="array" aca="1" ref="AC211" ca="1">HYPERLINK("#"&amp;CELL("direccion",Tabla_471074!A207),"204")</f>
        <v>204</v>
      </c>
      <c r="AD211" t="s">
        <v>213</v>
      </c>
      <c r="AE211" s="3">
        <v>45747</v>
      </c>
    </row>
    <row r="212" spans="1:31" x14ac:dyDescent="0.3">
      <c r="A212">
        <v>2025</v>
      </c>
      <c r="B212" s="3">
        <v>45658</v>
      </c>
      <c r="C212" s="3">
        <v>45747</v>
      </c>
      <c r="D212" t="s">
        <v>84</v>
      </c>
      <c r="E212">
        <v>189</v>
      </c>
      <c r="F212" t="s">
        <v>357</v>
      </c>
      <c r="G212" t="s">
        <v>357</v>
      </c>
      <c r="H212" t="s">
        <v>225</v>
      </c>
      <c r="I212" t="s">
        <v>806</v>
      </c>
      <c r="J212" t="s">
        <v>430</v>
      </c>
      <c r="K212" t="s">
        <v>807</v>
      </c>
      <c r="L212" t="s">
        <v>92</v>
      </c>
      <c r="M212">
        <v>13151</v>
      </c>
      <c r="N212" t="s">
        <v>212</v>
      </c>
      <c r="O212">
        <v>10824.78</v>
      </c>
      <c r="P212" t="s">
        <v>212</v>
      </c>
      <c r="Q212" s="5" t="str" cm="1">
        <f t="array" aca="1" ref="Q212" ca="1">HYPERLINK("#"&amp;CELL("direccion",Tabla_471065!A208),"205")</f>
        <v>205</v>
      </c>
      <c r="R212" s="5" t="str" cm="1">
        <f t="array" aca="1" ref="R212" ca="1">HYPERLINK("#"&amp;CELL("direccion",Tabla_471039!A208),"205")</f>
        <v>205</v>
      </c>
      <c r="S212" s="5" t="str" cm="1">
        <f t="array" aca="1" ref="S212" ca="1">HYPERLINK("#"&amp;CELL("direccion",Tabla_471067!A208),"205")</f>
        <v>205</v>
      </c>
      <c r="T212" s="5" t="str" cm="1">
        <f t="array" aca="1" ref="T212" ca="1">HYPERLINK("#"&amp;CELL("direccion",Tabla_471023!A208),"205")</f>
        <v>205</v>
      </c>
      <c r="U212" s="5" t="str" cm="1">
        <f t="array" aca="1" ref="U212" ca="1">HYPERLINK("#"&amp;CELL("direccion",Tabla_471047!A208),"205")</f>
        <v>205</v>
      </c>
      <c r="V212" s="5" t="str" cm="1">
        <f t="array" aca="1" ref="V212" ca="1">HYPERLINK("#"&amp;CELL("direccion",Tabla_471030!A208),"205")</f>
        <v>205</v>
      </c>
      <c r="W212" s="5" t="str" cm="1">
        <f t="array" aca="1" ref="W212" ca="1">HYPERLINK("#"&amp;CELL("direccion",Tabla_471041!A208),"205")</f>
        <v>205</v>
      </c>
      <c r="X212" s="5" t="str" cm="1">
        <f t="array" aca="1" ref="X212" ca="1">HYPERLINK("#"&amp;CELL("direccion",Tabla_471031!A208),"205")</f>
        <v>205</v>
      </c>
      <c r="Y212" s="5" t="str" cm="1">
        <f t="array" aca="1" ref="Y212" ca="1">HYPERLINK("#"&amp;CELL("direccion",Tabla_471032!A208),"205")</f>
        <v>205</v>
      </c>
      <c r="Z212" s="5" t="str" cm="1">
        <f t="array" aca="1" ref="Z212" ca="1">HYPERLINK("#"&amp;CELL("direccion",Tabla_471059!A208),"205")</f>
        <v>205</v>
      </c>
      <c r="AA212" s="5" t="str" cm="1">
        <f t="array" aca="1" ref="AA212" ca="1">HYPERLINK("#"&amp;CELL("direccion",Tabla_471071!A208),"205")</f>
        <v>205</v>
      </c>
      <c r="AB212" s="5" t="str" cm="1">
        <f t="array" aca="1" ref="AB212" ca="1">HYPERLINK("#"&amp;CELL("direccion",Tabla_471062!A208),"205")</f>
        <v>205</v>
      </c>
      <c r="AC212" s="5" t="str" cm="1">
        <f t="array" aca="1" ref="AC212" ca="1">HYPERLINK("#"&amp;CELL("direccion",Tabla_471074!A208),"205")</f>
        <v>205</v>
      </c>
      <c r="AD212" t="s">
        <v>213</v>
      </c>
      <c r="AE212" s="3">
        <v>45747</v>
      </c>
    </row>
    <row r="213" spans="1:31" x14ac:dyDescent="0.3">
      <c r="A213">
        <v>2025</v>
      </c>
      <c r="B213" s="3">
        <v>45658</v>
      </c>
      <c r="C213" s="3">
        <v>45747</v>
      </c>
      <c r="D213" t="s">
        <v>84</v>
      </c>
      <c r="E213">
        <v>189</v>
      </c>
      <c r="F213" t="s">
        <v>357</v>
      </c>
      <c r="G213" t="s">
        <v>357</v>
      </c>
      <c r="H213" t="s">
        <v>225</v>
      </c>
      <c r="I213" t="s">
        <v>808</v>
      </c>
      <c r="J213" t="s">
        <v>809</v>
      </c>
      <c r="K213" t="s">
        <v>810</v>
      </c>
      <c r="L213" t="s">
        <v>91</v>
      </c>
      <c r="M213">
        <v>13151</v>
      </c>
      <c r="N213" t="s">
        <v>212</v>
      </c>
      <c r="O213">
        <v>10824.78</v>
      </c>
      <c r="P213" t="s">
        <v>212</v>
      </c>
      <c r="Q213" s="5" t="str" cm="1">
        <f t="array" aca="1" ref="Q213" ca="1">HYPERLINK("#"&amp;CELL("direccion",Tabla_471065!A209),"206")</f>
        <v>206</v>
      </c>
      <c r="R213" s="5" t="str" cm="1">
        <f t="array" aca="1" ref="R213" ca="1">HYPERLINK("#"&amp;CELL("direccion",Tabla_471039!A209),"206")</f>
        <v>206</v>
      </c>
      <c r="S213" s="5" t="str" cm="1">
        <f t="array" aca="1" ref="S213" ca="1">HYPERLINK("#"&amp;CELL("direccion",Tabla_471067!A209),"206")</f>
        <v>206</v>
      </c>
      <c r="T213" s="5" t="str" cm="1">
        <f t="array" aca="1" ref="T213" ca="1">HYPERLINK("#"&amp;CELL("direccion",Tabla_471023!A209),"206")</f>
        <v>206</v>
      </c>
      <c r="U213" s="5" t="str" cm="1">
        <f t="array" aca="1" ref="U213" ca="1">HYPERLINK("#"&amp;CELL("direccion",Tabla_471047!A209),"206")</f>
        <v>206</v>
      </c>
      <c r="V213" s="5" t="str" cm="1">
        <f t="array" aca="1" ref="V213" ca="1">HYPERLINK("#"&amp;CELL("direccion",Tabla_471030!A209),"206")</f>
        <v>206</v>
      </c>
      <c r="W213" s="5" t="str" cm="1">
        <f t="array" aca="1" ref="W213" ca="1">HYPERLINK("#"&amp;CELL("direccion",Tabla_471041!A209),"206")</f>
        <v>206</v>
      </c>
      <c r="X213" s="5" t="str" cm="1">
        <f t="array" aca="1" ref="X213" ca="1">HYPERLINK("#"&amp;CELL("direccion",Tabla_471031!A209),"206")</f>
        <v>206</v>
      </c>
      <c r="Y213" s="5" t="str" cm="1">
        <f t="array" aca="1" ref="Y213" ca="1">HYPERLINK("#"&amp;CELL("direccion",Tabla_471032!A209),"206")</f>
        <v>206</v>
      </c>
      <c r="Z213" s="5" t="str" cm="1">
        <f t="array" aca="1" ref="Z213" ca="1">HYPERLINK("#"&amp;CELL("direccion",Tabla_471059!A209),"206")</f>
        <v>206</v>
      </c>
      <c r="AA213" s="5" t="str" cm="1">
        <f t="array" aca="1" ref="AA213" ca="1">HYPERLINK("#"&amp;CELL("direccion",Tabla_471071!A209),"206")</f>
        <v>206</v>
      </c>
      <c r="AB213" s="5" t="str" cm="1">
        <f t="array" aca="1" ref="AB213" ca="1">HYPERLINK("#"&amp;CELL("direccion",Tabla_471062!A209),"206")</f>
        <v>206</v>
      </c>
      <c r="AC213" s="5" t="str" cm="1">
        <f t="array" aca="1" ref="AC213" ca="1">HYPERLINK("#"&amp;CELL("direccion",Tabla_471074!A209),"206")</f>
        <v>206</v>
      </c>
      <c r="AD213" t="s">
        <v>213</v>
      </c>
      <c r="AE213" s="3">
        <v>45747</v>
      </c>
    </row>
    <row r="214" spans="1:31" x14ac:dyDescent="0.3">
      <c r="A214">
        <v>2025</v>
      </c>
      <c r="B214" s="3">
        <v>45658</v>
      </c>
      <c r="C214" s="3">
        <v>45747</v>
      </c>
      <c r="D214" t="s">
        <v>84</v>
      </c>
      <c r="E214">
        <v>189</v>
      </c>
      <c r="F214" t="s">
        <v>357</v>
      </c>
      <c r="G214" t="s">
        <v>357</v>
      </c>
      <c r="H214" t="s">
        <v>225</v>
      </c>
      <c r="I214" t="s">
        <v>811</v>
      </c>
      <c r="J214" t="s">
        <v>812</v>
      </c>
      <c r="K214" t="s">
        <v>813</v>
      </c>
      <c r="L214" t="s">
        <v>92</v>
      </c>
      <c r="M214">
        <v>13151</v>
      </c>
      <c r="N214" t="s">
        <v>212</v>
      </c>
      <c r="O214">
        <v>10824.78</v>
      </c>
      <c r="P214" t="s">
        <v>212</v>
      </c>
      <c r="Q214" s="5" t="str" cm="1">
        <f t="array" aca="1" ref="Q214" ca="1">HYPERLINK("#"&amp;CELL("direccion",Tabla_471065!A210),"207")</f>
        <v>207</v>
      </c>
      <c r="R214" s="5" t="str" cm="1">
        <f t="array" aca="1" ref="R214" ca="1">HYPERLINK("#"&amp;CELL("direccion",Tabla_471039!A210),"207")</f>
        <v>207</v>
      </c>
      <c r="S214" s="5" t="str" cm="1">
        <f t="array" aca="1" ref="S214" ca="1">HYPERLINK("#"&amp;CELL("direccion",Tabla_471067!A210),"207")</f>
        <v>207</v>
      </c>
      <c r="T214" s="5" t="str" cm="1">
        <f t="array" aca="1" ref="T214" ca="1">HYPERLINK("#"&amp;CELL("direccion",Tabla_471023!A210),"207")</f>
        <v>207</v>
      </c>
      <c r="U214" s="5" t="str" cm="1">
        <f t="array" aca="1" ref="U214" ca="1">HYPERLINK("#"&amp;CELL("direccion",Tabla_471047!A210),"207")</f>
        <v>207</v>
      </c>
      <c r="V214" s="5" t="str" cm="1">
        <f t="array" aca="1" ref="V214" ca="1">HYPERLINK("#"&amp;CELL("direccion",Tabla_471030!A210),"207")</f>
        <v>207</v>
      </c>
      <c r="W214" s="5" t="str" cm="1">
        <f t="array" aca="1" ref="W214" ca="1">HYPERLINK("#"&amp;CELL("direccion",Tabla_471041!A210),"207")</f>
        <v>207</v>
      </c>
      <c r="X214" s="5" t="str" cm="1">
        <f t="array" aca="1" ref="X214" ca="1">HYPERLINK("#"&amp;CELL("direccion",Tabla_471031!A210),"207")</f>
        <v>207</v>
      </c>
      <c r="Y214" s="5" t="str" cm="1">
        <f t="array" aca="1" ref="Y214" ca="1">HYPERLINK("#"&amp;CELL("direccion",Tabla_471032!A210),"207")</f>
        <v>207</v>
      </c>
      <c r="Z214" s="5" t="str" cm="1">
        <f t="array" aca="1" ref="Z214" ca="1">HYPERLINK("#"&amp;CELL("direccion",Tabla_471059!A210),"207")</f>
        <v>207</v>
      </c>
      <c r="AA214" s="5" t="str" cm="1">
        <f t="array" aca="1" ref="AA214" ca="1">HYPERLINK("#"&amp;CELL("direccion",Tabla_471071!A210),"207")</f>
        <v>207</v>
      </c>
      <c r="AB214" s="5" t="str" cm="1">
        <f t="array" aca="1" ref="AB214" ca="1">HYPERLINK("#"&amp;CELL("direccion",Tabla_471062!A210),"207")</f>
        <v>207</v>
      </c>
      <c r="AC214" s="5" t="str" cm="1">
        <f t="array" aca="1" ref="AC214" ca="1">HYPERLINK("#"&amp;CELL("direccion",Tabla_471074!A210),"207")</f>
        <v>207</v>
      </c>
      <c r="AD214" t="s">
        <v>213</v>
      </c>
      <c r="AE214" s="3">
        <v>45747</v>
      </c>
    </row>
    <row r="215" spans="1:31" x14ac:dyDescent="0.3">
      <c r="A215">
        <v>2025</v>
      </c>
      <c r="B215" s="3">
        <v>45658</v>
      </c>
      <c r="C215" s="3">
        <v>45747</v>
      </c>
      <c r="D215" t="s">
        <v>84</v>
      </c>
      <c r="E215">
        <v>189</v>
      </c>
      <c r="F215" t="s">
        <v>358</v>
      </c>
      <c r="G215" t="s">
        <v>358</v>
      </c>
      <c r="H215" t="s">
        <v>225</v>
      </c>
      <c r="I215" t="s">
        <v>793</v>
      </c>
      <c r="J215" t="s">
        <v>814</v>
      </c>
      <c r="K215" t="s">
        <v>447</v>
      </c>
      <c r="L215" t="s">
        <v>92</v>
      </c>
      <c r="M215">
        <v>14187</v>
      </c>
      <c r="N215" t="s">
        <v>212</v>
      </c>
      <c r="O215">
        <v>11565.050000000001</v>
      </c>
      <c r="P215" t="s">
        <v>212</v>
      </c>
      <c r="Q215" s="5" t="str" cm="1">
        <f t="array" aca="1" ref="Q215" ca="1">HYPERLINK("#"&amp;CELL("direccion",Tabla_471065!A211),"208")</f>
        <v>208</v>
      </c>
      <c r="R215" s="5" t="str" cm="1">
        <f t="array" aca="1" ref="R215" ca="1">HYPERLINK("#"&amp;CELL("direccion",Tabla_471039!A211),"208")</f>
        <v>208</v>
      </c>
      <c r="S215" s="5" t="str" cm="1">
        <f t="array" aca="1" ref="S215" ca="1">HYPERLINK("#"&amp;CELL("direccion",Tabla_471067!A211),"208")</f>
        <v>208</v>
      </c>
      <c r="T215" s="5" t="str" cm="1">
        <f t="array" aca="1" ref="T215" ca="1">HYPERLINK("#"&amp;CELL("direccion",Tabla_471023!A211),"208")</f>
        <v>208</v>
      </c>
      <c r="U215" s="5" t="str" cm="1">
        <f t="array" aca="1" ref="U215" ca="1">HYPERLINK("#"&amp;CELL("direccion",Tabla_471047!A211),"208")</f>
        <v>208</v>
      </c>
      <c r="V215" s="5" t="str" cm="1">
        <f t="array" aca="1" ref="V215" ca="1">HYPERLINK("#"&amp;CELL("direccion",Tabla_471030!A211),"208")</f>
        <v>208</v>
      </c>
      <c r="W215" s="5" t="str" cm="1">
        <f t="array" aca="1" ref="W215" ca="1">HYPERLINK("#"&amp;CELL("direccion",Tabla_471041!A211),"208")</f>
        <v>208</v>
      </c>
      <c r="X215" s="5" t="str" cm="1">
        <f t="array" aca="1" ref="X215" ca="1">HYPERLINK("#"&amp;CELL("direccion",Tabla_471031!A211),"208")</f>
        <v>208</v>
      </c>
      <c r="Y215" s="5" t="str" cm="1">
        <f t="array" aca="1" ref="Y215" ca="1">HYPERLINK("#"&amp;CELL("direccion",Tabla_471032!A211),"208")</f>
        <v>208</v>
      </c>
      <c r="Z215" s="5" t="str" cm="1">
        <f t="array" aca="1" ref="Z215" ca="1">HYPERLINK("#"&amp;CELL("direccion",Tabla_471059!A211),"208")</f>
        <v>208</v>
      </c>
      <c r="AA215" s="5" t="str" cm="1">
        <f t="array" aca="1" ref="AA215" ca="1">HYPERLINK("#"&amp;CELL("direccion",Tabla_471071!A211),"208")</f>
        <v>208</v>
      </c>
      <c r="AB215" s="5" t="str" cm="1">
        <f t="array" aca="1" ref="AB215" ca="1">HYPERLINK("#"&amp;CELL("direccion",Tabla_471062!A211),"208")</f>
        <v>208</v>
      </c>
      <c r="AC215" s="5" t="str" cm="1">
        <f t="array" aca="1" ref="AC215" ca="1">HYPERLINK("#"&amp;CELL("direccion",Tabla_471074!A211),"208")</f>
        <v>208</v>
      </c>
      <c r="AD215" t="s">
        <v>213</v>
      </c>
      <c r="AE215" s="3">
        <v>45747</v>
      </c>
    </row>
    <row r="216" spans="1:31" x14ac:dyDescent="0.3">
      <c r="A216">
        <v>2025</v>
      </c>
      <c r="B216" s="3">
        <v>45658</v>
      </c>
      <c r="C216" s="3">
        <v>45747</v>
      </c>
      <c r="D216" t="s">
        <v>84</v>
      </c>
      <c r="E216">
        <v>189</v>
      </c>
      <c r="F216" t="s">
        <v>359</v>
      </c>
      <c r="G216" t="s">
        <v>359</v>
      </c>
      <c r="H216" t="s">
        <v>225</v>
      </c>
      <c r="I216" t="s">
        <v>815</v>
      </c>
      <c r="J216" t="s">
        <v>531</v>
      </c>
      <c r="K216" t="s">
        <v>587</v>
      </c>
      <c r="L216" t="s">
        <v>91</v>
      </c>
      <c r="M216">
        <v>13151</v>
      </c>
      <c r="N216" t="s">
        <v>212</v>
      </c>
      <c r="O216">
        <v>10824.78</v>
      </c>
      <c r="P216" t="s">
        <v>212</v>
      </c>
      <c r="Q216" s="5" t="str" cm="1">
        <f t="array" aca="1" ref="Q216" ca="1">HYPERLINK("#"&amp;CELL("direccion",Tabla_471065!A212),"209")</f>
        <v>209</v>
      </c>
      <c r="R216" s="5" t="str" cm="1">
        <f t="array" aca="1" ref="R216" ca="1">HYPERLINK("#"&amp;CELL("direccion",Tabla_471039!A212),"209")</f>
        <v>209</v>
      </c>
      <c r="S216" s="5" t="str" cm="1">
        <f t="array" aca="1" ref="S216" ca="1">HYPERLINK("#"&amp;CELL("direccion",Tabla_471067!A212),"209")</f>
        <v>209</v>
      </c>
      <c r="T216" s="5" t="str" cm="1">
        <f t="array" aca="1" ref="T216" ca="1">HYPERLINK("#"&amp;CELL("direccion",Tabla_471023!A212),"209")</f>
        <v>209</v>
      </c>
      <c r="U216" s="5" t="str" cm="1">
        <f t="array" aca="1" ref="U216" ca="1">HYPERLINK("#"&amp;CELL("direccion",Tabla_471047!A212),"209")</f>
        <v>209</v>
      </c>
      <c r="V216" s="5" t="str" cm="1">
        <f t="array" aca="1" ref="V216" ca="1">HYPERLINK("#"&amp;CELL("direccion",Tabla_471030!A212),"209")</f>
        <v>209</v>
      </c>
      <c r="W216" s="5" t="str" cm="1">
        <f t="array" aca="1" ref="W216" ca="1">HYPERLINK("#"&amp;CELL("direccion",Tabla_471041!A212),"209")</f>
        <v>209</v>
      </c>
      <c r="X216" s="5" t="str" cm="1">
        <f t="array" aca="1" ref="X216" ca="1">HYPERLINK("#"&amp;CELL("direccion",Tabla_471031!A212),"209")</f>
        <v>209</v>
      </c>
      <c r="Y216" s="5" t="str" cm="1">
        <f t="array" aca="1" ref="Y216" ca="1">HYPERLINK("#"&amp;CELL("direccion",Tabla_471032!A212),"209")</f>
        <v>209</v>
      </c>
      <c r="Z216" s="5" t="str" cm="1">
        <f t="array" aca="1" ref="Z216" ca="1">HYPERLINK("#"&amp;CELL("direccion",Tabla_471059!A212),"209")</f>
        <v>209</v>
      </c>
      <c r="AA216" s="5" t="str" cm="1">
        <f t="array" aca="1" ref="AA216" ca="1">HYPERLINK("#"&amp;CELL("direccion",Tabla_471071!A212),"209")</f>
        <v>209</v>
      </c>
      <c r="AB216" s="5" t="str" cm="1">
        <f t="array" aca="1" ref="AB216" ca="1">HYPERLINK("#"&amp;CELL("direccion",Tabla_471062!A212),"209")</f>
        <v>209</v>
      </c>
      <c r="AC216" s="5" t="str" cm="1">
        <f t="array" aca="1" ref="AC216" ca="1">HYPERLINK("#"&amp;CELL("direccion",Tabla_471074!A212),"209")</f>
        <v>209</v>
      </c>
      <c r="AD216" t="s">
        <v>213</v>
      </c>
      <c r="AE216" s="3">
        <v>45747</v>
      </c>
    </row>
    <row r="217" spans="1:31" x14ac:dyDescent="0.3">
      <c r="A217">
        <v>2025</v>
      </c>
      <c r="B217" s="3">
        <v>45658</v>
      </c>
      <c r="C217" s="3">
        <v>45747</v>
      </c>
      <c r="D217" t="s">
        <v>84</v>
      </c>
      <c r="E217">
        <v>189</v>
      </c>
      <c r="F217" t="s">
        <v>356</v>
      </c>
      <c r="G217" t="s">
        <v>356</v>
      </c>
      <c r="H217" t="s">
        <v>225</v>
      </c>
      <c r="I217" t="s">
        <v>816</v>
      </c>
      <c r="J217" t="s">
        <v>698</v>
      </c>
      <c r="K217" t="s">
        <v>440</v>
      </c>
      <c r="L217" t="s">
        <v>92</v>
      </c>
      <c r="M217">
        <v>13151</v>
      </c>
      <c r="N217" t="s">
        <v>212</v>
      </c>
      <c r="O217">
        <v>10824.78</v>
      </c>
      <c r="P217" t="s">
        <v>212</v>
      </c>
      <c r="Q217" s="5" t="str" cm="1">
        <f t="array" aca="1" ref="Q217" ca="1">HYPERLINK("#"&amp;CELL("direccion",Tabla_471065!A213),"210")</f>
        <v>210</v>
      </c>
      <c r="R217" s="5" t="str" cm="1">
        <f t="array" aca="1" ref="R217" ca="1">HYPERLINK("#"&amp;CELL("direccion",Tabla_471039!A213),"210")</f>
        <v>210</v>
      </c>
      <c r="S217" s="5" t="str" cm="1">
        <f t="array" aca="1" ref="S217" ca="1">HYPERLINK("#"&amp;CELL("direccion",Tabla_471067!A213),"210")</f>
        <v>210</v>
      </c>
      <c r="T217" s="5" t="str" cm="1">
        <f t="array" aca="1" ref="T217" ca="1">HYPERLINK("#"&amp;CELL("direccion",Tabla_471023!A213),"210")</f>
        <v>210</v>
      </c>
      <c r="U217" s="5" t="str" cm="1">
        <f t="array" aca="1" ref="U217" ca="1">HYPERLINK("#"&amp;CELL("direccion",Tabla_471047!A213),"210")</f>
        <v>210</v>
      </c>
      <c r="V217" s="5" t="str" cm="1">
        <f t="array" aca="1" ref="V217" ca="1">HYPERLINK("#"&amp;CELL("direccion",Tabla_471030!A213),"210")</f>
        <v>210</v>
      </c>
      <c r="W217" s="5" t="str" cm="1">
        <f t="array" aca="1" ref="W217" ca="1">HYPERLINK("#"&amp;CELL("direccion",Tabla_471041!A213),"210")</f>
        <v>210</v>
      </c>
      <c r="X217" s="5" t="str" cm="1">
        <f t="array" aca="1" ref="X217" ca="1">HYPERLINK("#"&amp;CELL("direccion",Tabla_471031!A213),"210")</f>
        <v>210</v>
      </c>
      <c r="Y217" s="5" t="str" cm="1">
        <f t="array" aca="1" ref="Y217" ca="1">HYPERLINK("#"&amp;CELL("direccion",Tabla_471032!A213),"210")</f>
        <v>210</v>
      </c>
      <c r="Z217" s="5" t="str" cm="1">
        <f t="array" aca="1" ref="Z217" ca="1">HYPERLINK("#"&amp;CELL("direccion",Tabla_471059!A213),"210")</f>
        <v>210</v>
      </c>
      <c r="AA217" s="5" t="str" cm="1">
        <f t="array" aca="1" ref="AA217" ca="1">HYPERLINK("#"&amp;CELL("direccion",Tabla_471071!A213),"210")</f>
        <v>210</v>
      </c>
      <c r="AB217" s="5" t="str" cm="1">
        <f t="array" aca="1" ref="AB217" ca="1">HYPERLINK("#"&amp;CELL("direccion",Tabla_471062!A213),"210")</f>
        <v>210</v>
      </c>
      <c r="AC217" s="5" t="str" cm="1">
        <f t="array" aca="1" ref="AC217" ca="1">HYPERLINK("#"&amp;CELL("direccion",Tabla_471074!A213),"210")</f>
        <v>210</v>
      </c>
      <c r="AD217" t="s">
        <v>213</v>
      </c>
      <c r="AE217" s="3">
        <v>45747</v>
      </c>
    </row>
    <row r="218" spans="1:31" x14ac:dyDescent="0.3">
      <c r="A218">
        <v>2025</v>
      </c>
      <c r="B218" s="3">
        <v>45658</v>
      </c>
      <c r="C218" s="3">
        <v>45747</v>
      </c>
      <c r="D218" t="s">
        <v>84</v>
      </c>
      <c r="E218">
        <v>189</v>
      </c>
      <c r="F218" t="s">
        <v>358</v>
      </c>
      <c r="G218" t="s">
        <v>358</v>
      </c>
      <c r="H218" t="s">
        <v>225</v>
      </c>
      <c r="I218" t="s">
        <v>659</v>
      </c>
      <c r="J218" t="s">
        <v>817</v>
      </c>
      <c r="K218" t="s">
        <v>483</v>
      </c>
      <c r="L218" t="s">
        <v>91</v>
      </c>
      <c r="M218">
        <v>13151</v>
      </c>
      <c r="N218" t="s">
        <v>212</v>
      </c>
      <c r="O218">
        <v>10824.78</v>
      </c>
      <c r="P218" t="s">
        <v>212</v>
      </c>
      <c r="Q218" s="5" t="str" cm="1">
        <f t="array" aca="1" ref="Q218" ca="1">HYPERLINK("#"&amp;CELL("direccion",Tabla_471065!A214),"211")</f>
        <v>211</v>
      </c>
      <c r="R218" s="5" t="str" cm="1">
        <f t="array" aca="1" ref="R218" ca="1">HYPERLINK("#"&amp;CELL("direccion",Tabla_471039!A214),"211")</f>
        <v>211</v>
      </c>
      <c r="S218" s="5" t="str" cm="1">
        <f t="array" aca="1" ref="S218" ca="1">HYPERLINK("#"&amp;CELL("direccion",Tabla_471067!A214),"211")</f>
        <v>211</v>
      </c>
      <c r="T218" s="5" t="str" cm="1">
        <f t="array" aca="1" ref="T218" ca="1">HYPERLINK("#"&amp;CELL("direccion",Tabla_471023!A214),"211")</f>
        <v>211</v>
      </c>
      <c r="U218" s="5" t="str" cm="1">
        <f t="array" aca="1" ref="U218" ca="1">HYPERLINK("#"&amp;CELL("direccion",Tabla_471047!A214),"211")</f>
        <v>211</v>
      </c>
      <c r="V218" s="5" t="str" cm="1">
        <f t="array" aca="1" ref="V218" ca="1">HYPERLINK("#"&amp;CELL("direccion",Tabla_471030!A214),"211")</f>
        <v>211</v>
      </c>
      <c r="W218" s="5" t="str" cm="1">
        <f t="array" aca="1" ref="W218" ca="1">HYPERLINK("#"&amp;CELL("direccion",Tabla_471041!A214),"211")</f>
        <v>211</v>
      </c>
      <c r="X218" s="5" t="str" cm="1">
        <f t="array" aca="1" ref="X218" ca="1">HYPERLINK("#"&amp;CELL("direccion",Tabla_471031!A214),"211")</f>
        <v>211</v>
      </c>
      <c r="Y218" s="5" t="str" cm="1">
        <f t="array" aca="1" ref="Y218" ca="1">HYPERLINK("#"&amp;CELL("direccion",Tabla_471032!A214),"211")</f>
        <v>211</v>
      </c>
      <c r="Z218" s="5" t="str" cm="1">
        <f t="array" aca="1" ref="Z218" ca="1">HYPERLINK("#"&amp;CELL("direccion",Tabla_471059!A214),"211")</f>
        <v>211</v>
      </c>
      <c r="AA218" s="5" t="str" cm="1">
        <f t="array" aca="1" ref="AA218" ca="1">HYPERLINK("#"&amp;CELL("direccion",Tabla_471071!A214),"211")</f>
        <v>211</v>
      </c>
      <c r="AB218" s="5" t="str" cm="1">
        <f t="array" aca="1" ref="AB218" ca="1">HYPERLINK("#"&amp;CELL("direccion",Tabla_471062!A214),"211")</f>
        <v>211</v>
      </c>
      <c r="AC218" s="5" t="str" cm="1">
        <f t="array" aca="1" ref="AC218" ca="1">HYPERLINK("#"&amp;CELL("direccion",Tabla_471074!A214),"211")</f>
        <v>211</v>
      </c>
      <c r="AD218" t="s">
        <v>213</v>
      </c>
      <c r="AE218" s="3">
        <v>45747</v>
      </c>
    </row>
    <row r="219" spans="1:31" x14ac:dyDescent="0.3">
      <c r="A219">
        <v>2025</v>
      </c>
      <c r="B219" s="3">
        <v>45658</v>
      </c>
      <c r="C219" s="3">
        <v>45747</v>
      </c>
      <c r="D219" t="s">
        <v>84</v>
      </c>
      <c r="E219">
        <v>189</v>
      </c>
      <c r="F219" t="s">
        <v>356</v>
      </c>
      <c r="G219" t="s">
        <v>356</v>
      </c>
      <c r="H219" t="s">
        <v>225</v>
      </c>
      <c r="I219" t="s">
        <v>818</v>
      </c>
      <c r="J219" t="s">
        <v>483</v>
      </c>
      <c r="K219" t="s">
        <v>531</v>
      </c>
      <c r="L219" t="s">
        <v>92</v>
      </c>
      <c r="M219">
        <v>14187</v>
      </c>
      <c r="N219" t="s">
        <v>212</v>
      </c>
      <c r="O219">
        <v>11565.050000000001</v>
      </c>
      <c r="P219" t="s">
        <v>212</v>
      </c>
      <c r="Q219" s="5" t="str" cm="1">
        <f t="array" aca="1" ref="Q219" ca="1">HYPERLINK("#"&amp;CELL("direccion",Tabla_471065!A215),"212")</f>
        <v>212</v>
      </c>
      <c r="R219" s="5" t="str" cm="1">
        <f t="array" aca="1" ref="R219" ca="1">HYPERLINK("#"&amp;CELL("direccion",Tabla_471039!A215),"212")</f>
        <v>212</v>
      </c>
      <c r="S219" s="5" t="str" cm="1">
        <f t="array" aca="1" ref="S219" ca="1">HYPERLINK("#"&amp;CELL("direccion",Tabla_471067!A215),"212")</f>
        <v>212</v>
      </c>
      <c r="T219" s="5" t="str" cm="1">
        <f t="array" aca="1" ref="T219" ca="1">HYPERLINK("#"&amp;CELL("direccion",Tabla_471023!A215),"212")</f>
        <v>212</v>
      </c>
      <c r="U219" s="5" t="str" cm="1">
        <f t="array" aca="1" ref="U219" ca="1">HYPERLINK("#"&amp;CELL("direccion",Tabla_471047!A215),"212")</f>
        <v>212</v>
      </c>
      <c r="V219" s="5" t="str" cm="1">
        <f t="array" aca="1" ref="V219" ca="1">HYPERLINK("#"&amp;CELL("direccion",Tabla_471030!A215),"212")</f>
        <v>212</v>
      </c>
      <c r="W219" s="5" t="str" cm="1">
        <f t="array" aca="1" ref="W219" ca="1">HYPERLINK("#"&amp;CELL("direccion",Tabla_471041!A215),"212")</f>
        <v>212</v>
      </c>
      <c r="X219" s="5" t="str" cm="1">
        <f t="array" aca="1" ref="X219" ca="1">HYPERLINK("#"&amp;CELL("direccion",Tabla_471031!A215),"212")</f>
        <v>212</v>
      </c>
      <c r="Y219" s="5" t="str" cm="1">
        <f t="array" aca="1" ref="Y219" ca="1">HYPERLINK("#"&amp;CELL("direccion",Tabla_471032!A215),"212")</f>
        <v>212</v>
      </c>
      <c r="Z219" s="5" t="str" cm="1">
        <f t="array" aca="1" ref="Z219" ca="1">HYPERLINK("#"&amp;CELL("direccion",Tabla_471059!A215),"212")</f>
        <v>212</v>
      </c>
      <c r="AA219" s="5" t="str" cm="1">
        <f t="array" aca="1" ref="AA219" ca="1">HYPERLINK("#"&amp;CELL("direccion",Tabla_471071!A215),"212")</f>
        <v>212</v>
      </c>
      <c r="AB219" s="5" t="str" cm="1">
        <f t="array" aca="1" ref="AB219" ca="1">HYPERLINK("#"&amp;CELL("direccion",Tabla_471062!A215),"212")</f>
        <v>212</v>
      </c>
      <c r="AC219" s="5" t="str" cm="1">
        <f t="array" aca="1" ref="AC219" ca="1">HYPERLINK("#"&amp;CELL("direccion",Tabla_471074!A215),"212")</f>
        <v>212</v>
      </c>
      <c r="AD219" t="s">
        <v>213</v>
      </c>
      <c r="AE219" s="3">
        <v>45747</v>
      </c>
    </row>
    <row r="220" spans="1:31" x14ac:dyDescent="0.3">
      <c r="A220">
        <v>2025</v>
      </c>
      <c r="B220" s="3">
        <v>45658</v>
      </c>
      <c r="C220" s="3">
        <v>45747</v>
      </c>
      <c r="D220" t="s">
        <v>84</v>
      </c>
      <c r="E220">
        <v>189</v>
      </c>
      <c r="F220" t="s">
        <v>357</v>
      </c>
      <c r="G220" t="s">
        <v>357</v>
      </c>
      <c r="H220" t="s">
        <v>225</v>
      </c>
      <c r="I220" t="s">
        <v>819</v>
      </c>
      <c r="J220" t="s">
        <v>483</v>
      </c>
      <c r="K220" t="s">
        <v>435</v>
      </c>
      <c r="L220" t="s">
        <v>91</v>
      </c>
      <c r="M220">
        <v>13151</v>
      </c>
      <c r="N220" t="s">
        <v>212</v>
      </c>
      <c r="O220">
        <v>10824.78</v>
      </c>
      <c r="P220" t="s">
        <v>212</v>
      </c>
      <c r="Q220" s="5" t="str" cm="1">
        <f t="array" aca="1" ref="Q220" ca="1">HYPERLINK("#"&amp;CELL("direccion",Tabla_471065!A216),"213")</f>
        <v>213</v>
      </c>
      <c r="R220" s="5" t="str" cm="1">
        <f t="array" aca="1" ref="R220" ca="1">HYPERLINK("#"&amp;CELL("direccion",Tabla_471039!A216),"213")</f>
        <v>213</v>
      </c>
      <c r="S220" s="5" t="str" cm="1">
        <f t="array" aca="1" ref="S220" ca="1">HYPERLINK("#"&amp;CELL("direccion",Tabla_471067!A216),"213")</f>
        <v>213</v>
      </c>
      <c r="T220" s="5" t="str" cm="1">
        <f t="array" aca="1" ref="T220" ca="1">HYPERLINK("#"&amp;CELL("direccion",Tabla_471023!A216),"213")</f>
        <v>213</v>
      </c>
      <c r="U220" s="5" t="str" cm="1">
        <f t="array" aca="1" ref="U220" ca="1">HYPERLINK("#"&amp;CELL("direccion",Tabla_471047!A216),"213")</f>
        <v>213</v>
      </c>
      <c r="V220" s="5" t="str" cm="1">
        <f t="array" aca="1" ref="V220" ca="1">HYPERLINK("#"&amp;CELL("direccion",Tabla_471030!A216),"213")</f>
        <v>213</v>
      </c>
      <c r="W220" s="5" t="str" cm="1">
        <f t="array" aca="1" ref="W220" ca="1">HYPERLINK("#"&amp;CELL("direccion",Tabla_471041!A216),"213")</f>
        <v>213</v>
      </c>
      <c r="X220" s="5" t="str" cm="1">
        <f t="array" aca="1" ref="X220" ca="1">HYPERLINK("#"&amp;CELL("direccion",Tabla_471031!A216),"213")</f>
        <v>213</v>
      </c>
      <c r="Y220" s="5" t="str" cm="1">
        <f t="array" aca="1" ref="Y220" ca="1">HYPERLINK("#"&amp;CELL("direccion",Tabla_471032!A216),"213")</f>
        <v>213</v>
      </c>
      <c r="Z220" s="5" t="str" cm="1">
        <f t="array" aca="1" ref="Z220" ca="1">HYPERLINK("#"&amp;CELL("direccion",Tabla_471059!A216),"213")</f>
        <v>213</v>
      </c>
      <c r="AA220" s="5" t="str" cm="1">
        <f t="array" aca="1" ref="AA220" ca="1">HYPERLINK("#"&amp;CELL("direccion",Tabla_471071!A216),"213")</f>
        <v>213</v>
      </c>
      <c r="AB220" s="5" t="str" cm="1">
        <f t="array" aca="1" ref="AB220" ca="1">HYPERLINK("#"&amp;CELL("direccion",Tabla_471062!A216),"213")</f>
        <v>213</v>
      </c>
      <c r="AC220" s="5" t="str" cm="1">
        <f t="array" aca="1" ref="AC220" ca="1">HYPERLINK("#"&amp;CELL("direccion",Tabla_471074!A216),"213")</f>
        <v>213</v>
      </c>
      <c r="AD220" t="s">
        <v>213</v>
      </c>
      <c r="AE220" s="3">
        <v>45747</v>
      </c>
    </row>
    <row r="221" spans="1:31" x14ac:dyDescent="0.3">
      <c r="A221">
        <v>2025</v>
      </c>
      <c r="B221" s="3">
        <v>45658</v>
      </c>
      <c r="C221" s="3">
        <v>45747</v>
      </c>
      <c r="D221" t="s">
        <v>84</v>
      </c>
      <c r="E221">
        <v>189</v>
      </c>
      <c r="F221" t="s">
        <v>357</v>
      </c>
      <c r="G221" t="s">
        <v>357</v>
      </c>
      <c r="H221" t="s">
        <v>225</v>
      </c>
      <c r="I221" t="s">
        <v>820</v>
      </c>
      <c r="J221" t="s">
        <v>483</v>
      </c>
      <c r="K221" t="s">
        <v>584</v>
      </c>
      <c r="L221" t="s">
        <v>92</v>
      </c>
      <c r="M221">
        <v>13151</v>
      </c>
      <c r="N221" t="s">
        <v>212</v>
      </c>
      <c r="O221">
        <v>10824.78</v>
      </c>
      <c r="P221" t="s">
        <v>212</v>
      </c>
      <c r="Q221" s="5" t="str" cm="1">
        <f t="array" aca="1" ref="Q221" ca="1">HYPERLINK("#"&amp;CELL("direccion",Tabla_471065!A217),"214")</f>
        <v>214</v>
      </c>
      <c r="R221" s="5" t="str" cm="1">
        <f t="array" aca="1" ref="R221" ca="1">HYPERLINK("#"&amp;CELL("direccion",Tabla_471039!A217),"214")</f>
        <v>214</v>
      </c>
      <c r="S221" s="5" t="str" cm="1">
        <f t="array" aca="1" ref="S221" ca="1">HYPERLINK("#"&amp;CELL("direccion",Tabla_471067!A217),"214")</f>
        <v>214</v>
      </c>
      <c r="T221" s="5" t="str" cm="1">
        <f t="array" aca="1" ref="T221" ca="1">HYPERLINK("#"&amp;CELL("direccion",Tabla_471023!A217),"214")</f>
        <v>214</v>
      </c>
      <c r="U221" s="5" t="str" cm="1">
        <f t="array" aca="1" ref="U221" ca="1">HYPERLINK("#"&amp;CELL("direccion",Tabla_471047!A217),"214")</f>
        <v>214</v>
      </c>
      <c r="V221" s="5" t="str" cm="1">
        <f t="array" aca="1" ref="V221" ca="1">HYPERLINK("#"&amp;CELL("direccion",Tabla_471030!A217),"214")</f>
        <v>214</v>
      </c>
      <c r="W221" s="5" t="str" cm="1">
        <f t="array" aca="1" ref="W221" ca="1">HYPERLINK("#"&amp;CELL("direccion",Tabla_471041!A217),"214")</f>
        <v>214</v>
      </c>
      <c r="X221" s="5" t="str" cm="1">
        <f t="array" aca="1" ref="X221" ca="1">HYPERLINK("#"&amp;CELL("direccion",Tabla_471031!A217),"214")</f>
        <v>214</v>
      </c>
      <c r="Y221" s="5" t="str" cm="1">
        <f t="array" aca="1" ref="Y221" ca="1">HYPERLINK("#"&amp;CELL("direccion",Tabla_471032!A217),"214")</f>
        <v>214</v>
      </c>
      <c r="Z221" s="5" t="str" cm="1">
        <f t="array" aca="1" ref="Z221" ca="1">HYPERLINK("#"&amp;CELL("direccion",Tabla_471059!A217),"214")</f>
        <v>214</v>
      </c>
      <c r="AA221" s="5" t="str" cm="1">
        <f t="array" aca="1" ref="AA221" ca="1">HYPERLINK("#"&amp;CELL("direccion",Tabla_471071!A217),"214")</f>
        <v>214</v>
      </c>
      <c r="AB221" s="5" t="str" cm="1">
        <f t="array" aca="1" ref="AB221" ca="1">HYPERLINK("#"&amp;CELL("direccion",Tabla_471062!A217),"214")</f>
        <v>214</v>
      </c>
      <c r="AC221" s="5" t="str" cm="1">
        <f t="array" aca="1" ref="AC221" ca="1">HYPERLINK("#"&amp;CELL("direccion",Tabla_471074!A217),"214")</f>
        <v>214</v>
      </c>
      <c r="AD221" t="s">
        <v>213</v>
      </c>
      <c r="AE221" s="3">
        <v>45747</v>
      </c>
    </row>
    <row r="222" spans="1:31" x14ac:dyDescent="0.3">
      <c r="A222">
        <v>2025</v>
      </c>
      <c r="B222" s="3">
        <v>45658</v>
      </c>
      <c r="C222" s="3">
        <v>45747</v>
      </c>
      <c r="D222" t="s">
        <v>84</v>
      </c>
      <c r="E222">
        <v>189</v>
      </c>
      <c r="F222" t="s">
        <v>357</v>
      </c>
      <c r="G222" t="s">
        <v>357</v>
      </c>
      <c r="H222" t="s">
        <v>225</v>
      </c>
      <c r="I222" t="s">
        <v>821</v>
      </c>
      <c r="J222" t="s">
        <v>434</v>
      </c>
      <c r="K222" t="s">
        <v>453</v>
      </c>
      <c r="L222" t="s">
        <v>92</v>
      </c>
      <c r="M222">
        <v>13151</v>
      </c>
      <c r="N222" t="s">
        <v>212</v>
      </c>
      <c r="O222">
        <v>10824.78</v>
      </c>
      <c r="P222" t="s">
        <v>212</v>
      </c>
      <c r="Q222" s="5" t="str" cm="1">
        <f t="array" aca="1" ref="Q222" ca="1">HYPERLINK("#"&amp;CELL("direccion",Tabla_471065!A218),"215")</f>
        <v>215</v>
      </c>
      <c r="R222" s="5" t="str" cm="1">
        <f t="array" aca="1" ref="R222" ca="1">HYPERLINK("#"&amp;CELL("direccion",Tabla_471039!A218),"215")</f>
        <v>215</v>
      </c>
      <c r="S222" s="5" t="str" cm="1">
        <f t="array" aca="1" ref="S222" ca="1">HYPERLINK("#"&amp;CELL("direccion",Tabla_471067!A218),"215")</f>
        <v>215</v>
      </c>
      <c r="T222" s="5" t="str" cm="1">
        <f t="array" aca="1" ref="T222" ca="1">HYPERLINK("#"&amp;CELL("direccion",Tabla_471023!A218),"215")</f>
        <v>215</v>
      </c>
      <c r="U222" s="5" t="str" cm="1">
        <f t="array" aca="1" ref="U222" ca="1">HYPERLINK("#"&amp;CELL("direccion",Tabla_471047!A218),"215")</f>
        <v>215</v>
      </c>
      <c r="V222" s="5" t="str" cm="1">
        <f t="array" aca="1" ref="V222" ca="1">HYPERLINK("#"&amp;CELL("direccion",Tabla_471030!A218),"215")</f>
        <v>215</v>
      </c>
      <c r="W222" s="5" t="str" cm="1">
        <f t="array" aca="1" ref="W222" ca="1">HYPERLINK("#"&amp;CELL("direccion",Tabla_471041!A218),"215")</f>
        <v>215</v>
      </c>
      <c r="X222" s="5" t="str" cm="1">
        <f t="array" aca="1" ref="X222" ca="1">HYPERLINK("#"&amp;CELL("direccion",Tabla_471031!A218),"215")</f>
        <v>215</v>
      </c>
      <c r="Y222" s="5" t="str" cm="1">
        <f t="array" aca="1" ref="Y222" ca="1">HYPERLINK("#"&amp;CELL("direccion",Tabla_471032!A218),"215")</f>
        <v>215</v>
      </c>
      <c r="Z222" s="5" t="str" cm="1">
        <f t="array" aca="1" ref="Z222" ca="1">HYPERLINK("#"&amp;CELL("direccion",Tabla_471059!A218),"215")</f>
        <v>215</v>
      </c>
      <c r="AA222" s="5" t="str" cm="1">
        <f t="array" aca="1" ref="AA222" ca="1">HYPERLINK("#"&amp;CELL("direccion",Tabla_471071!A218),"215")</f>
        <v>215</v>
      </c>
      <c r="AB222" s="5" t="str" cm="1">
        <f t="array" aca="1" ref="AB222" ca="1">HYPERLINK("#"&amp;CELL("direccion",Tabla_471062!A218),"215")</f>
        <v>215</v>
      </c>
      <c r="AC222" s="5" t="str" cm="1">
        <f t="array" aca="1" ref="AC222" ca="1">HYPERLINK("#"&amp;CELL("direccion",Tabla_471074!A218),"215")</f>
        <v>215</v>
      </c>
      <c r="AD222" t="s">
        <v>213</v>
      </c>
      <c r="AE222" s="3">
        <v>45747</v>
      </c>
    </row>
    <row r="223" spans="1:31" x14ac:dyDescent="0.3">
      <c r="A223">
        <v>2025</v>
      </c>
      <c r="B223" s="3">
        <v>45658</v>
      </c>
      <c r="C223" s="3">
        <v>45747</v>
      </c>
      <c r="D223" t="s">
        <v>84</v>
      </c>
      <c r="E223">
        <v>189</v>
      </c>
      <c r="F223" t="s">
        <v>360</v>
      </c>
      <c r="G223" t="s">
        <v>360</v>
      </c>
      <c r="H223" t="s">
        <v>225</v>
      </c>
      <c r="I223" t="s">
        <v>488</v>
      </c>
      <c r="J223" t="s">
        <v>822</v>
      </c>
      <c r="K223" t="s">
        <v>823</v>
      </c>
      <c r="L223" t="s">
        <v>92</v>
      </c>
      <c r="M223">
        <v>13151</v>
      </c>
      <c r="N223" t="s">
        <v>212</v>
      </c>
      <c r="O223">
        <v>10824.78</v>
      </c>
      <c r="P223" t="s">
        <v>212</v>
      </c>
      <c r="Q223" s="5" t="str" cm="1">
        <f t="array" aca="1" ref="Q223" ca="1">HYPERLINK("#"&amp;CELL("direccion",Tabla_471065!A219),"216")</f>
        <v>216</v>
      </c>
      <c r="R223" s="5" t="str" cm="1">
        <f t="array" aca="1" ref="R223" ca="1">HYPERLINK("#"&amp;CELL("direccion",Tabla_471039!A219),"216")</f>
        <v>216</v>
      </c>
      <c r="S223" s="5" t="str" cm="1">
        <f t="array" aca="1" ref="S223" ca="1">HYPERLINK("#"&amp;CELL("direccion",Tabla_471067!A219),"216")</f>
        <v>216</v>
      </c>
      <c r="T223" s="5" t="str" cm="1">
        <f t="array" aca="1" ref="T223" ca="1">HYPERLINK("#"&amp;CELL("direccion",Tabla_471023!A219),"216")</f>
        <v>216</v>
      </c>
      <c r="U223" s="5" t="str" cm="1">
        <f t="array" aca="1" ref="U223" ca="1">HYPERLINK("#"&amp;CELL("direccion",Tabla_471047!A219),"216")</f>
        <v>216</v>
      </c>
      <c r="V223" s="5" t="str" cm="1">
        <f t="array" aca="1" ref="V223" ca="1">HYPERLINK("#"&amp;CELL("direccion",Tabla_471030!A219),"216")</f>
        <v>216</v>
      </c>
      <c r="W223" s="5" t="str" cm="1">
        <f t="array" aca="1" ref="W223" ca="1">HYPERLINK("#"&amp;CELL("direccion",Tabla_471041!A219),"216")</f>
        <v>216</v>
      </c>
      <c r="X223" s="5" t="str" cm="1">
        <f t="array" aca="1" ref="X223" ca="1">HYPERLINK("#"&amp;CELL("direccion",Tabla_471031!A219),"216")</f>
        <v>216</v>
      </c>
      <c r="Y223" s="5" t="str" cm="1">
        <f t="array" aca="1" ref="Y223" ca="1">HYPERLINK("#"&amp;CELL("direccion",Tabla_471032!A219),"216")</f>
        <v>216</v>
      </c>
      <c r="Z223" s="5" t="str" cm="1">
        <f t="array" aca="1" ref="Z223" ca="1">HYPERLINK("#"&amp;CELL("direccion",Tabla_471059!A219),"216")</f>
        <v>216</v>
      </c>
      <c r="AA223" s="5" t="str" cm="1">
        <f t="array" aca="1" ref="AA223" ca="1">HYPERLINK("#"&amp;CELL("direccion",Tabla_471071!A219),"216")</f>
        <v>216</v>
      </c>
      <c r="AB223" s="5" t="str" cm="1">
        <f t="array" aca="1" ref="AB223" ca="1">HYPERLINK("#"&amp;CELL("direccion",Tabla_471062!A219),"216")</f>
        <v>216</v>
      </c>
      <c r="AC223" s="5" t="str" cm="1">
        <f t="array" aca="1" ref="AC223" ca="1">HYPERLINK("#"&amp;CELL("direccion",Tabla_471074!A219),"216")</f>
        <v>216</v>
      </c>
      <c r="AD223" t="s">
        <v>213</v>
      </c>
      <c r="AE223" s="3">
        <v>45747</v>
      </c>
    </row>
    <row r="224" spans="1:31" x14ac:dyDescent="0.3">
      <c r="A224">
        <v>2025</v>
      </c>
      <c r="B224" s="3">
        <v>45658</v>
      </c>
      <c r="C224" s="3">
        <v>45747</v>
      </c>
      <c r="D224" t="s">
        <v>84</v>
      </c>
      <c r="E224">
        <v>189</v>
      </c>
      <c r="F224" t="s">
        <v>360</v>
      </c>
      <c r="G224" t="s">
        <v>360</v>
      </c>
      <c r="H224" t="s">
        <v>225</v>
      </c>
      <c r="I224" t="s">
        <v>444</v>
      </c>
      <c r="J224" t="s">
        <v>824</v>
      </c>
      <c r="K224" t="s">
        <v>540</v>
      </c>
      <c r="L224" t="s">
        <v>91</v>
      </c>
      <c r="M224">
        <v>14187</v>
      </c>
      <c r="N224" t="s">
        <v>212</v>
      </c>
      <c r="O224">
        <v>11565.050000000001</v>
      </c>
      <c r="P224" t="s">
        <v>212</v>
      </c>
      <c r="Q224" s="5" t="str" cm="1">
        <f t="array" aca="1" ref="Q224" ca="1">HYPERLINK("#"&amp;CELL("direccion",Tabla_471065!A220),"217")</f>
        <v>217</v>
      </c>
      <c r="R224" s="5" t="str" cm="1">
        <f t="array" aca="1" ref="R224" ca="1">HYPERLINK("#"&amp;CELL("direccion",Tabla_471039!A220),"217")</f>
        <v>217</v>
      </c>
      <c r="S224" s="5" t="str" cm="1">
        <f t="array" aca="1" ref="S224" ca="1">HYPERLINK("#"&amp;CELL("direccion",Tabla_471067!A220),"217")</f>
        <v>217</v>
      </c>
      <c r="T224" s="5" t="str" cm="1">
        <f t="array" aca="1" ref="T224" ca="1">HYPERLINK("#"&amp;CELL("direccion",Tabla_471023!A220),"217")</f>
        <v>217</v>
      </c>
      <c r="U224" s="5" t="str" cm="1">
        <f t="array" aca="1" ref="U224" ca="1">HYPERLINK("#"&amp;CELL("direccion",Tabla_471047!A220),"217")</f>
        <v>217</v>
      </c>
      <c r="V224" s="5" t="str" cm="1">
        <f t="array" aca="1" ref="V224" ca="1">HYPERLINK("#"&amp;CELL("direccion",Tabla_471030!A220),"217")</f>
        <v>217</v>
      </c>
      <c r="W224" s="5" t="str" cm="1">
        <f t="array" aca="1" ref="W224" ca="1">HYPERLINK("#"&amp;CELL("direccion",Tabla_471041!A220),"217")</f>
        <v>217</v>
      </c>
      <c r="X224" s="5" t="str" cm="1">
        <f t="array" aca="1" ref="X224" ca="1">HYPERLINK("#"&amp;CELL("direccion",Tabla_471031!A220),"217")</f>
        <v>217</v>
      </c>
      <c r="Y224" s="5" t="str" cm="1">
        <f t="array" aca="1" ref="Y224" ca="1">HYPERLINK("#"&amp;CELL("direccion",Tabla_471032!A220),"217")</f>
        <v>217</v>
      </c>
      <c r="Z224" s="5" t="str" cm="1">
        <f t="array" aca="1" ref="Z224" ca="1">HYPERLINK("#"&amp;CELL("direccion",Tabla_471059!A220),"217")</f>
        <v>217</v>
      </c>
      <c r="AA224" s="5" t="str" cm="1">
        <f t="array" aca="1" ref="AA224" ca="1">HYPERLINK("#"&amp;CELL("direccion",Tabla_471071!A220),"217")</f>
        <v>217</v>
      </c>
      <c r="AB224" s="5" t="str" cm="1">
        <f t="array" aca="1" ref="AB224" ca="1">HYPERLINK("#"&amp;CELL("direccion",Tabla_471062!A220),"217")</f>
        <v>217</v>
      </c>
      <c r="AC224" s="5" t="str" cm="1">
        <f t="array" aca="1" ref="AC224" ca="1">HYPERLINK("#"&amp;CELL("direccion",Tabla_471074!A220),"217")</f>
        <v>217</v>
      </c>
      <c r="AD224" t="s">
        <v>213</v>
      </c>
      <c r="AE224" s="3">
        <v>45747</v>
      </c>
    </row>
    <row r="225" spans="1:31" x14ac:dyDescent="0.3">
      <c r="A225">
        <v>2025</v>
      </c>
      <c r="B225" s="3">
        <v>45658</v>
      </c>
      <c r="C225" s="3">
        <v>45747</v>
      </c>
      <c r="D225" t="s">
        <v>84</v>
      </c>
      <c r="E225">
        <v>189</v>
      </c>
      <c r="F225" t="s">
        <v>356</v>
      </c>
      <c r="G225" t="s">
        <v>356</v>
      </c>
      <c r="H225" t="s">
        <v>225</v>
      </c>
      <c r="I225" t="s">
        <v>825</v>
      </c>
      <c r="J225" t="s">
        <v>826</v>
      </c>
      <c r="K225" t="s">
        <v>423</v>
      </c>
      <c r="L225" t="s">
        <v>92</v>
      </c>
      <c r="M225">
        <v>13151</v>
      </c>
      <c r="N225" t="s">
        <v>212</v>
      </c>
      <c r="O225">
        <v>10824.78</v>
      </c>
      <c r="P225" t="s">
        <v>212</v>
      </c>
      <c r="Q225" s="5" t="str" cm="1">
        <f t="array" aca="1" ref="Q225" ca="1">HYPERLINK("#"&amp;CELL("direccion",Tabla_471065!A221),"218")</f>
        <v>218</v>
      </c>
      <c r="R225" s="5" t="str" cm="1">
        <f t="array" aca="1" ref="R225" ca="1">HYPERLINK("#"&amp;CELL("direccion",Tabla_471039!A221),"218")</f>
        <v>218</v>
      </c>
      <c r="S225" s="5" t="str" cm="1">
        <f t="array" aca="1" ref="S225" ca="1">HYPERLINK("#"&amp;CELL("direccion",Tabla_471067!A221),"218")</f>
        <v>218</v>
      </c>
      <c r="T225" s="5" t="str" cm="1">
        <f t="array" aca="1" ref="T225" ca="1">HYPERLINK("#"&amp;CELL("direccion",Tabla_471023!A221),"218")</f>
        <v>218</v>
      </c>
      <c r="U225" s="5" t="str" cm="1">
        <f t="array" aca="1" ref="U225" ca="1">HYPERLINK("#"&amp;CELL("direccion",Tabla_471047!A221),"218")</f>
        <v>218</v>
      </c>
      <c r="V225" s="5" t="str" cm="1">
        <f t="array" aca="1" ref="V225" ca="1">HYPERLINK("#"&amp;CELL("direccion",Tabla_471030!A221),"218")</f>
        <v>218</v>
      </c>
      <c r="W225" s="5" t="str" cm="1">
        <f t="array" aca="1" ref="W225" ca="1">HYPERLINK("#"&amp;CELL("direccion",Tabla_471041!A221),"218")</f>
        <v>218</v>
      </c>
      <c r="X225" s="5" t="str" cm="1">
        <f t="array" aca="1" ref="X225" ca="1">HYPERLINK("#"&amp;CELL("direccion",Tabla_471031!A221),"218")</f>
        <v>218</v>
      </c>
      <c r="Y225" s="5" t="str" cm="1">
        <f t="array" aca="1" ref="Y225" ca="1">HYPERLINK("#"&amp;CELL("direccion",Tabla_471032!A221),"218")</f>
        <v>218</v>
      </c>
      <c r="Z225" s="5" t="str" cm="1">
        <f t="array" aca="1" ref="Z225" ca="1">HYPERLINK("#"&amp;CELL("direccion",Tabla_471059!A221),"218")</f>
        <v>218</v>
      </c>
      <c r="AA225" s="5" t="str" cm="1">
        <f t="array" aca="1" ref="AA225" ca="1">HYPERLINK("#"&amp;CELL("direccion",Tabla_471071!A221),"218")</f>
        <v>218</v>
      </c>
      <c r="AB225" s="5" t="str" cm="1">
        <f t="array" aca="1" ref="AB225" ca="1">HYPERLINK("#"&amp;CELL("direccion",Tabla_471062!A221),"218")</f>
        <v>218</v>
      </c>
      <c r="AC225" s="5" t="str" cm="1">
        <f t="array" aca="1" ref="AC225" ca="1">HYPERLINK("#"&amp;CELL("direccion",Tabla_471074!A221),"218")</f>
        <v>218</v>
      </c>
      <c r="AD225" t="s">
        <v>213</v>
      </c>
      <c r="AE225" s="3">
        <v>45747</v>
      </c>
    </row>
    <row r="226" spans="1:31" x14ac:dyDescent="0.3">
      <c r="A226">
        <v>2025</v>
      </c>
      <c r="B226" s="3">
        <v>45658</v>
      </c>
      <c r="C226" s="3">
        <v>45747</v>
      </c>
      <c r="D226" t="s">
        <v>84</v>
      </c>
      <c r="E226">
        <v>189</v>
      </c>
      <c r="F226" t="s">
        <v>357</v>
      </c>
      <c r="G226" t="s">
        <v>357</v>
      </c>
      <c r="H226" t="s">
        <v>225</v>
      </c>
      <c r="I226" t="s">
        <v>827</v>
      </c>
      <c r="J226" t="s">
        <v>452</v>
      </c>
      <c r="K226" t="s">
        <v>828</v>
      </c>
      <c r="L226" t="s">
        <v>92</v>
      </c>
      <c r="M226">
        <v>14187</v>
      </c>
      <c r="N226" t="s">
        <v>212</v>
      </c>
      <c r="O226">
        <v>11565.050000000001</v>
      </c>
      <c r="P226" t="s">
        <v>212</v>
      </c>
      <c r="Q226" s="5" t="str" cm="1">
        <f t="array" aca="1" ref="Q226" ca="1">HYPERLINK("#"&amp;CELL("direccion",Tabla_471065!A222),"219")</f>
        <v>219</v>
      </c>
      <c r="R226" s="5" t="str" cm="1">
        <f t="array" aca="1" ref="R226" ca="1">HYPERLINK("#"&amp;CELL("direccion",Tabla_471039!A222),"219")</f>
        <v>219</v>
      </c>
      <c r="S226" s="5" t="str" cm="1">
        <f t="array" aca="1" ref="S226" ca="1">HYPERLINK("#"&amp;CELL("direccion",Tabla_471067!A222),"219")</f>
        <v>219</v>
      </c>
      <c r="T226" s="5" t="str" cm="1">
        <f t="array" aca="1" ref="T226" ca="1">HYPERLINK("#"&amp;CELL("direccion",Tabla_471023!A222),"219")</f>
        <v>219</v>
      </c>
      <c r="U226" s="5" t="str" cm="1">
        <f t="array" aca="1" ref="U226" ca="1">HYPERLINK("#"&amp;CELL("direccion",Tabla_471047!A222),"219")</f>
        <v>219</v>
      </c>
      <c r="V226" s="5" t="str" cm="1">
        <f t="array" aca="1" ref="V226" ca="1">HYPERLINK("#"&amp;CELL("direccion",Tabla_471030!A222),"219")</f>
        <v>219</v>
      </c>
      <c r="W226" s="5" t="str" cm="1">
        <f t="array" aca="1" ref="W226" ca="1">HYPERLINK("#"&amp;CELL("direccion",Tabla_471041!A222),"219")</f>
        <v>219</v>
      </c>
      <c r="X226" s="5" t="str" cm="1">
        <f t="array" aca="1" ref="X226" ca="1">HYPERLINK("#"&amp;CELL("direccion",Tabla_471031!A222),"219")</f>
        <v>219</v>
      </c>
      <c r="Y226" s="5" t="str" cm="1">
        <f t="array" aca="1" ref="Y226" ca="1">HYPERLINK("#"&amp;CELL("direccion",Tabla_471032!A222),"219")</f>
        <v>219</v>
      </c>
      <c r="Z226" s="5" t="str" cm="1">
        <f t="array" aca="1" ref="Z226" ca="1">HYPERLINK("#"&amp;CELL("direccion",Tabla_471059!A222),"219")</f>
        <v>219</v>
      </c>
      <c r="AA226" s="5" t="str" cm="1">
        <f t="array" aca="1" ref="AA226" ca="1">HYPERLINK("#"&amp;CELL("direccion",Tabla_471071!A222),"219")</f>
        <v>219</v>
      </c>
      <c r="AB226" s="5" t="str" cm="1">
        <f t="array" aca="1" ref="AB226" ca="1">HYPERLINK("#"&amp;CELL("direccion",Tabla_471062!A222),"219")</f>
        <v>219</v>
      </c>
      <c r="AC226" s="5" t="str" cm="1">
        <f t="array" aca="1" ref="AC226" ca="1">HYPERLINK("#"&amp;CELL("direccion",Tabla_471074!A222),"219")</f>
        <v>219</v>
      </c>
      <c r="AD226" t="s">
        <v>213</v>
      </c>
      <c r="AE226" s="3">
        <v>45747</v>
      </c>
    </row>
    <row r="227" spans="1:31" x14ac:dyDescent="0.3">
      <c r="A227">
        <v>2025</v>
      </c>
      <c r="B227" s="3">
        <v>45658</v>
      </c>
      <c r="C227" s="3">
        <v>45747</v>
      </c>
      <c r="D227" t="s">
        <v>84</v>
      </c>
      <c r="E227">
        <v>189</v>
      </c>
      <c r="F227" t="s">
        <v>361</v>
      </c>
      <c r="G227" t="s">
        <v>361</v>
      </c>
      <c r="H227" t="s">
        <v>225</v>
      </c>
      <c r="I227" t="s">
        <v>829</v>
      </c>
      <c r="J227" t="s">
        <v>696</v>
      </c>
      <c r="K227" t="s">
        <v>830</v>
      </c>
      <c r="L227" t="s">
        <v>91</v>
      </c>
      <c r="M227">
        <v>13151</v>
      </c>
      <c r="N227" t="s">
        <v>212</v>
      </c>
      <c r="O227">
        <v>10824.78</v>
      </c>
      <c r="P227" t="s">
        <v>212</v>
      </c>
      <c r="Q227" s="5" t="str" cm="1">
        <f t="array" aca="1" ref="Q227" ca="1">HYPERLINK("#"&amp;CELL("direccion",Tabla_471065!A223),"220")</f>
        <v>220</v>
      </c>
      <c r="R227" s="5" t="str" cm="1">
        <f t="array" aca="1" ref="R227" ca="1">HYPERLINK("#"&amp;CELL("direccion",Tabla_471039!A223),"220")</f>
        <v>220</v>
      </c>
      <c r="S227" s="5" t="str" cm="1">
        <f t="array" aca="1" ref="S227" ca="1">HYPERLINK("#"&amp;CELL("direccion",Tabla_471067!A223),"220")</f>
        <v>220</v>
      </c>
      <c r="T227" s="5" t="str" cm="1">
        <f t="array" aca="1" ref="T227" ca="1">HYPERLINK("#"&amp;CELL("direccion",Tabla_471023!A223),"220")</f>
        <v>220</v>
      </c>
      <c r="U227" s="5" t="str" cm="1">
        <f t="array" aca="1" ref="U227" ca="1">HYPERLINK("#"&amp;CELL("direccion",Tabla_471047!A223),"220")</f>
        <v>220</v>
      </c>
      <c r="V227" s="5" t="str" cm="1">
        <f t="array" aca="1" ref="V227" ca="1">HYPERLINK("#"&amp;CELL("direccion",Tabla_471030!A223),"220")</f>
        <v>220</v>
      </c>
      <c r="W227" s="5" t="str" cm="1">
        <f t="array" aca="1" ref="W227" ca="1">HYPERLINK("#"&amp;CELL("direccion",Tabla_471041!A223),"220")</f>
        <v>220</v>
      </c>
      <c r="X227" s="5" t="str" cm="1">
        <f t="array" aca="1" ref="X227" ca="1">HYPERLINK("#"&amp;CELL("direccion",Tabla_471031!A223),"220")</f>
        <v>220</v>
      </c>
      <c r="Y227" s="5" t="str" cm="1">
        <f t="array" aca="1" ref="Y227" ca="1">HYPERLINK("#"&amp;CELL("direccion",Tabla_471032!A223),"220")</f>
        <v>220</v>
      </c>
      <c r="Z227" s="5" t="str" cm="1">
        <f t="array" aca="1" ref="Z227" ca="1">HYPERLINK("#"&amp;CELL("direccion",Tabla_471059!A223),"220")</f>
        <v>220</v>
      </c>
      <c r="AA227" s="5" t="str" cm="1">
        <f t="array" aca="1" ref="AA227" ca="1">HYPERLINK("#"&amp;CELL("direccion",Tabla_471071!A223),"220")</f>
        <v>220</v>
      </c>
      <c r="AB227" s="5" t="str" cm="1">
        <f t="array" aca="1" ref="AB227" ca="1">HYPERLINK("#"&amp;CELL("direccion",Tabla_471062!A223),"220")</f>
        <v>220</v>
      </c>
      <c r="AC227" s="5" t="str" cm="1">
        <f t="array" aca="1" ref="AC227" ca="1">HYPERLINK("#"&amp;CELL("direccion",Tabla_471074!A223),"220")</f>
        <v>220</v>
      </c>
      <c r="AD227" t="s">
        <v>213</v>
      </c>
      <c r="AE227" s="3">
        <v>45747</v>
      </c>
    </row>
    <row r="228" spans="1:31" x14ac:dyDescent="0.3">
      <c r="A228">
        <v>2025</v>
      </c>
      <c r="B228" s="3">
        <v>45658</v>
      </c>
      <c r="C228" s="3">
        <v>45747</v>
      </c>
      <c r="D228" t="s">
        <v>84</v>
      </c>
      <c r="E228">
        <v>189</v>
      </c>
      <c r="F228" t="s">
        <v>356</v>
      </c>
      <c r="G228" t="s">
        <v>356</v>
      </c>
      <c r="H228" t="s">
        <v>225</v>
      </c>
      <c r="I228" t="s">
        <v>717</v>
      </c>
      <c r="J228" t="s">
        <v>831</v>
      </c>
      <c r="K228" t="s">
        <v>443</v>
      </c>
      <c r="L228" t="s">
        <v>91</v>
      </c>
      <c r="M228">
        <v>14187</v>
      </c>
      <c r="N228" t="s">
        <v>212</v>
      </c>
      <c r="O228">
        <v>11565.050000000001</v>
      </c>
      <c r="P228" t="s">
        <v>212</v>
      </c>
      <c r="Q228" s="5" t="str" cm="1">
        <f t="array" aca="1" ref="Q228" ca="1">HYPERLINK("#"&amp;CELL("direccion",Tabla_471065!A224),"221")</f>
        <v>221</v>
      </c>
      <c r="R228" s="5" t="str" cm="1">
        <f t="array" aca="1" ref="R228" ca="1">HYPERLINK("#"&amp;CELL("direccion",Tabla_471039!A224),"221")</f>
        <v>221</v>
      </c>
      <c r="S228" s="5" t="str" cm="1">
        <f t="array" aca="1" ref="S228" ca="1">HYPERLINK("#"&amp;CELL("direccion",Tabla_471067!A224),"221")</f>
        <v>221</v>
      </c>
      <c r="T228" s="5" t="str" cm="1">
        <f t="array" aca="1" ref="T228" ca="1">HYPERLINK("#"&amp;CELL("direccion",Tabla_471023!A224),"221")</f>
        <v>221</v>
      </c>
      <c r="U228" s="5" t="str" cm="1">
        <f t="array" aca="1" ref="U228" ca="1">HYPERLINK("#"&amp;CELL("direccion",Tabla_471047!A224),"221")</f>
        <v>221</v>
      </c>
      <c r="V228" s="5" t="str" cm="1">
        <f t="array" aca="1" ref="V228" ca="1">HYPERLINK("#"&amp;CELL("direccion",Tabla_471030!A224),"221")</f>
        <v>221</v>
      </c>
      <c r="W228" s="5" t="str" cm="1">
        <f t="array" aca="1" ref="W228" ca="1">HYPERLINK("#"&amp;CELL("direccion",Tabla_471041!A224),"221")</f>
        <v>221</v>
      </c>
      <c r="X228" s="5" t="str" cm="1">
        <f t="array" aca="1" ref="X228" ca="1">HYPERLINK("#"&amp;CELL("direccion",Tabla_471031!A224),"221")</f>
        <v>221</v>
      </c>
      <c r="Y228" s="5" t="str" cm="1">
        <f t="array" aca="1" ref="Y228" ca="1">HYPERLINK("#"&amp;CELL("direccion",Tabla_471032!A224),"221")</f>
        <v>221</v>
      </c>
      <c r="Z228" s="5" t="str" cm="1">
        <f t="array" aca="1" ref="Z228" ca="1">HYPERLINK("#"&amp;CELL("direccion",Tabla_471059!A224),"221")</f>
        <v>221</v>
      </c>
      <c r="AA228" s="5" t="str" cm="1">
        <f t="array" aca="1" ref="AA228" ca="1">HYPERLINK("#"&amp;CELL("direccion",Tabla_471071!A224),"221")</f>
        <v>221</v>
      </c>
      <c r="AB228" s="5" t="str" cm="1">
        <f t="array" aca="1" ref="AB228" ca="1">HYPERLINK("#"&amp;CELL("direccion",Tabla_471062!A224),"221")</f>
        <v>221</v>
      </c>
      <c r="AC228" s="5" t="str" cm="1">
        <f t="array" aca="1" ref="AC228" ca="1">HYPERLINK("#"&amp;CELL("direccion",Tabla_471074!A224),"221")</f>
        <v>221</v>
      </c>
      <c r="AD228" t="s">
        <v>213</v>
      </c>
      <c r="AE228" s="3">
        <v>45747</v>
      </c>
    </row>
    <row r="229" spans="1:31" x14ac:dyDescent="0.3">
      <c r="A229">
        <v>2025</v>
      </c>
      <c r="B229" s="3">
        <v>45658</v>
      </c>
      <c r="C229" s="3">
        <v>45747</v>
      </c>
      <c r="D229" t="s">
        <v>84</v>
      </c>
      <c r="E229">
        <v>189</v>
      </c>
      <c r="F229" t="s">
        <v>362</v>
      </c>
      <c r="G229" t="s">
        <v>362</v>
      </c>
      <c r="H229" t="s">
        <v>225</v>
      </c>
      <c r="I229" t="s">
        <v>832</v>
      </c>
      <c r="J229" t="s">
        <v>833</v>
      </c>
      <c r="K229" t="s">
        <v>834</v>
      </c>
      <c r="L229" t="s">
        <v>92</v>
      </c>
      <c r="M229">
        <v>14187</v>
      </c>
      <c r="N229" t="s">
        <v>212</v>
      </c>
      <c r="O229">
        <v>11565.050000000001</v>
      </c>
      <c r="P229" t="s">
        <v>212</v>
      </c>
      <c r="Q229" s="5" t="str" cm="1">
        <f t="array" aca="1" ref="Q229" ca="1">HYPERLINK("#"&amp;CELL("direccion",Tabla_471065!A225),"222")</f>
        <v>222</v>
      </c>
      <c r="R229" s="5" t="str" cm="1">
        <f t="array" aca="1" ref="R229" ca="1">HYPERLINK("#"&amp;CELL("direccion",Tabla_471039!A225),"222")</f>
        <v>222</v>
      </c>
      <c r="S229" s="5" t="str" cm="1">
        <f t="array" aca="1" ref="S229" ca="1">HYPERLINK("#"&amp;CELL("direccion",Tabla_471067!A225),"222")</f>
        <v>222</v>
      </c>
      <c r="T229" s="5" t="str" cm="1">
        <f t="array" aca="1" ref="T229" ca="1">HYPERLINK("#"&amp;CELL("direccion",Tabla_471023!A225),"222")</f>
        <v>222</v>
      </c>
      <c r="U229" s="5" t="str" cm="1">
        <f t="array" aca="1" ref="U229" ca="1">HYPERLINK("#"&amp;CELL("direccion",Tabla_471047!A225),"222")</f>
        <v>222</v>
      </c>
      <c r="V229" s="5" t="str" cm="1">
        <f t="array" aca="1" ref="V229" ca="1">HYPERLINK("#"&amp;CELL("direccion",Tabla_471030!A225),"222")</f>
        <v>222</v>
      </c>
      <c r="W229" s="5" t="str" cm="1">
        <f t="array" aca="1" ref="W229" ca="1">HYPERLINK("#"&amp;CELL("direccion",Tabla_471041!A225),"222")</f>
        <v>222</v>
      </c>
      <c r="X229" s="5" t="str" cm="1">
        <f t="array" aca="1" ref="X229" ca="1">HYPERLINK("#"&amp;CELL("direccion",Tabla_471031!A225),"222")</f>
        <v>222</v>
      </c>
      <c r="Y229" s="5" t="str" cm="1">
        <f t="array" aca="1" ref="Y229" ca="1">HYPERLINK("#"&amp;CELL("direccion",Tabla_471032!A225),"222")</f>
        <v>222</v>
      </c>
      <c r="Z229" s="5" t="str" cm="1">
        <f t="array" aca="1" ref="Z229" ca="1">HYPERLINK("#"&amp;CELL("direccion",Tabla_471059!A225),"222")</f>
        <v>222</v>
      </c>
      <c r="AA229" s="5" t="str" cm="1">
        <f t="array" aca="1" ref="AA229" ca="1">HYPERLINK("#"&amp;CELL("direccion",Tabla_471071!A225),"222")</f>
        <v>222</v>
      </c>
      <c r="AB229" s="5" t="str" cm="1">
        <f t="array" aca="1" ref="AB229" ca="1">HYPERLINK("#"&amp;CELL("direccion",Tabla_471062!A225),"222")</f>
        <v>222</v>
      </c>
      <c r="AC229" s="5" t="str" cm="1">
        <f t="array" aca="1" ref="AC229" ca="1">HYPERLINK("#"&amp;CELL("direccion",Tabla_471074!A225),"222")</f>
        <v>222</v>
      </c>
      <c r="AD229" t="s">
        <v>213</v>
      </c>
      <c r="AE229" s="3">
        <v>45747</v>
      </c>
    </row>
    <row r="230" spans="1:31" x14ac:dyDescent="0.3">
      <c r="A230">
        <v>2025</v>
      </c>
      <c r="B230" s="3">
        <v>45658</v>
      </c>
      <c r="C230" s="3">
        <v>45747</v>
      </c>
      <c r="D230" t="s">
        <v>84</v>
      </c>
      <c r="E230">
        <v>189</v>
      </c>
      <c r="F230" t="s">
        <v>358</v>
      </c>
      <c r="G230" t="s">
        <v>358</v>
      </c>
      <c r="H230" t="s">
        <v>225</v>
      </c>
      <c r="I230" t="s">
        <v>835</v>
      </c>
      <c r="J230" t="s">
        <v>432</v>
      </c>
      <c r="K230" t="s">
        <v>836</v>
      </c>
      <c r="L230" t="s">
        <v>92</v>
      </c>
      <c r="M230">
        <v>14187</v>
      </c>
      <c r="N230" t="s">
        <v>212</v>
      </c>
      <c r="O230">
        <v>11565.050000000001</v>
      </c>
      <c r="P230" t="s">
        <v>212</v>
      </c>
      <c r="Q230" s="5" t="str" cm="1">
        <f t="array" aca="1" ref="Q230" ca="1">HYPERLINK("#"&amp;CELL("direccion",Tabla_471065!A226),"223")</f>
        <v>223</v>
      </c>
      <c r="R230" s="5" t="str" cm="1">
        <f t="array" aca="1" ref="R230" ca="1">HYPERLINK("#"&amp;CELL("direccion",Tabla_471039!A226),"223")</f>
        <v>223</v>
      </c>
      <c r="S230" s="5" t="str" cm="1">
        <f t="array" aca="1" ref="S230" ca="1">HYPERLINK("#"&amp;CELL("direccion",Tabla_471067!A226),"223")</f>
        <v>223</v>
      </c>
      <c r="T230" s="5" t="str" cm="1">
        <f t="array" aca="1" ref="T230" ca="1">HYPERLINK("#"&amp;CELL("direccion",Tabla_471023!A226),"223")</f>
        <v>223</v>
      </c>
      <c r="U230" s="5" t="str" cm="1">
        <f t="array" aca="1" ref="U230" ca="1">HYPERLINK("#"&amp;CELL("direccion",Tabla_471047!A226),"223")</f>
        <v>223</v>
      </c>
      <c r="V230" s="5" t="str" cm="1">
        <f t="array" aca="1" ref="V230" ca="1">HYPERLINK("#"&amp;CELL("direccion",Tabla_471030!A226),"223")</f>
        <v>223</v>
      </c>
      <c r="W230" s="5" t="str" cm="1">
        <f t="array" aca="1" ref="W230" ca="1">HYPERLINK("#"&amp;CELL("direccion",Tabla_471041!A226),"223")</f>
        <v>223</v>
      </c>
      <c r="X230" s="5" t="str" cm="1">
        <f t="array" aca="1" ref="X230" ca="1">HYPERLINK("#"&amp;CELL("direccion",Tabla_471031!A226),"223")</f>
        <v>223</v>
      </c>
      <c r="Y230" s="5" t="str" cm="1">
        <f t="array" aca="1" ref="Y230" ca="1">HYPERLINK("#"&amp;CELL("direccion",Tabla_471032!A226),"223")</f>
        <v>223</v>
      </c>
      <c r="Z230" s="5" t="str" cm="1">
        <f t="array" aca="1" ref="Z230" ca="1">HYPERLINK("#"&amp;CELL("direccion",Tabla_471059!A226),"223")</f>
        <v>223</v>
      </c>
      <c r="AA230" s="5" t="str" cm="1">
        <f t="array" aca="1" ref="AA230" ca="1">HYPERLINK("#"&amp;CELL("direccion",Tabla_471071!A226),"223")</f>
        <v>223</v>
      </c>
      <c r="AB230" s="5" t="str" cm="1">
        <f t="array" aca="1" ref="AB230" ca="1">HYPERLINK("#"&amp;CELL("direccion",Tabla_471062!A226),"223")</f>
        <v>223</v>
      </c>
      <c r="AC230" s="5" t="str" cm="1">
        <f t="array" aca="1" ref="AC230" ca="1">HYPERLINK("#"&amp;CELL("direccion",Tabla_471074!A226),"223")</f>
        <v>223</v>
      </c>
      <c r="AD230" t="s">
        <v>213</v>
      </c>
      <c r="AE230" s="3">
        <v>45747</v>
      </c>
    </row>
    <row r="231" spans="1:31" x14ac:dyDescent="0.3">
      <c r="A231">
        <v>2025</v>
      </c>
      <c r="B231" s="3">
        <v>45658</v>
      </c>
      <c r="C231" s="3">
        <v>45747</v>
      </c>
      <c r="D231" t="s">
        <v>84</v>
      </c>
      <c r="E231">
        <v>189</v>
      </c>
      <c r="F231" t="s">
        <v>362</v>
      </c>
      <c r="G231" t="s">
        <v>362</v>
      </c>
      <c r="H231" t="s">
        <v>225</v>
      </c>
      <c r="I231" t="s">
        <v>837</v>
      </c>
      <c r="J231" t="s">
        <v>477</v>
      </c>
      <c r="K231" t="s">
        <v>838</v>
      </c>
      <c r="L231" t="s">
        <v>91</v>
      </c>
      <c r="M231">
        <v>14187</v>
      </c>
      <c r="N231" t="s">
        <v>212</v>
      </c>
      <c r="O231">
        <v>11565.050000000001</v>
      </c>
      <c r="P231" t="s">
        <v>212</v>
      </c>
      <c r="Q231" s="5" t="str" cm="1">
        <f t="array" aca="1" ref="Q231" ca="1">HYPERLINK("#"&amp;CELL("direccion",Tabla_471065!A227),"224")</f>
        <v>224</v>
      </c>
      <c r="R231" s="5" t="str" cm="1">
        <f t="array" aca="1" ref="R231" ca="1">HYPERLINK("#"&amp;CELL("direccion",Tabla_471039!A227),"224")</f>
        <v>224</v>
      </c>
      <c r="S231" s="5" t="str" cm="1">
        <f t="array" aca="1" ref="S231" ca="1">HYPERLINK("#"&amp;CELL("direccion",Tabla_471067!A227),"224")</f>
        <v>224</v>
      </c>
      <c r="T231" s="5" t="str" cm="1">
        <f t="array" aca="1" ref="T231" ca="1">HYPERLINK("#"&amp;CELL("direccion",Tabla_471023!A227),"224")</f>
        <v>224</v>
      </c>
      <c r="U231" s="5" t="str" cm="1">
        <f t="array" aca="1" ref="U231" ca="1">HYPERLINK("#"&amp;CELL("direccion",Tabla_471047!A227),"224")</f>
        <v>224</v>
      </c>
      <c r="V231" s="5" t="str" cm="1">
        <f t="array" aca="1" ref="V231" ca="1">HYPERLINK("#"&amp;CELL("direccion",Tabla_471030!A227),"224")</f>
        <v>224</v>
      </c>
      <c r="W231" s="5" t="str" cm="1">
        <f t="array" aca="1" ref="W231" ca="1">HYPERLINK("#"&amp;CELL("direccion",Tabla_471041!A227),"224")</f>
        <v>224</v>
      </c>
      <c r="X231" s="5" t="str" cm="1">
        <f t="array" aca="1" ref="X231" ca="1">HYPERLINK("#"&amp;CELL("direccion",Tabla_471031!A227),"224")</f>
        <v>224</v>
      </c>
      <c r="Y231" s="5" t="str" cm="1">
        <f t="array" aca="1" ref="Y231" ca="1">HYPERLINK("#"&amp;CELL("direccion",Tabla_471032!A227),"224")</f>
        <v>224</v>
      </c>
      <c r="Z231" s="5" t="str" cm="1">
        <f t="array" aca="1" ref="Z231" ca="1">HYPERLINK("#"&amp;CELL("direccion",Tabla_471059!A227),"224")</f>
        <v>224</v>
      </c>
      <c r="AA231" s="5" t="str" cm="1">
        <f t="array" aca="1" ref="AA231" ca="1">HYPERLINK("#"&amp;CELL("direccion",Tabla_471071!A227),"224")</f>
        <v>224</v>
      </c>
      <c r="AB231" s="5" t="str" cm="1">
        <f t="array" aca="1" ref="AB231" ca="1">HYPERLINK("#"&amp;CELL("direccion",Tabla_471062!A227),"224")</f>
        <v>224</v>
      </c>
      <c r="AC231" s="5" t="str" cm="1">
        <f t="array" aca="1" ref="AC231" ca="1">HYPERLINK("#"&amp;CELL("direccion",Tabla_471074!A227),"224")</f>
        <v>224</v>
      </c>
      <c r="AD231" t="s">
        <v>213</v>
      </c>
      <c r="AE231" s="3">
        <v>45747</v>
      </c>
    </row>
    <row r="232" spans="1:31" x14ac:dyDescent="0.3">
      <c r="A232">
        <v>2025</v>
      </c>
      <c r="B232" s="3">
        <v>45658</v>
      </c>
      <c r="C232" s="3">
        <v>45747</v>
      </c>
      <c r="D232" t="s">
        <v>84</v>
      </c>
      <c r="E232">
        <v>189</v>
      </c>
      <c r="F232" t="s">
        <v>357</v>
      </c>
      <c r="G232" t="s">
        <v>357</v>
      </c>
      <c r="H232" t="s">
        <v>225</v>
      </c>
      <c r="I232" t="s">
        <v>839</v>
      </c>
      <c r="J232" t="s">
        <v>545</v>
      </c>
      <c r="K232" t="s">
        <v>840</v>
      </c>
      <c r="L232" t="s">
        <v>92</v>
      </c>
      <c r="M232">
        <v>13151</v>
      </c>
      <c r="N232" t="s">
        <v>212</v>
      </c>
      <c r="O232">
        <v>10824.78</v>
      </c>
      <c r="P232" t="s">
        <v>212</v>
      </c>
      <c r="Q232" s="5" t="str" cm="1">
        <f t="array" aca="1" ref="Q232" ca="1">HYPERLINK("#"&amp;CELL("direccion",Tabla_471065!A228),"225")</f>
        <v>225</v>
      </c>
      <c r="R232" s="5" t="str" cm="1">
        <f t="array" aca="1" ref="R232" ca="1">HYPERLINK("#"&amp;CELL("direccion",Tabla_471039!A228),"225")</f>
        <v>225</v>
      </c>
      <c r="S232" s="5" t="str" cm="1">
        <f t="array" aca="1" ref="S232" ca="1">HYPERLINK("#"&amp;CELL("direccion",Tabla_471067!A228),"225")</f>
        <v>225</v>
      </c>
      <c r="T232" s="5" t="str" cm="1">
        <f t="array" aca="1" ref="T232" ca="1">HYPERLINK("#"&amp;CELL("direccion",Tabla_471023!A228),"225")</f>
        <v>225</v>
      </c>
      <c r="U232" s="5" t="str" cm="1">
        <f t="array" aca="1" ref="U232" ca="1">HYPERLINK("#"&amp;CELL("direccion",Tabla_471047!A228),"225")</f>
        <v>225</v>
      </c>
      <c r="V232" s="5" t="str" cm="1">
        <f t="array" aca="1" ref="V232" ca="1">HYPERLINK("#"&amp;CELL("direccion",Tabla_471030!A228),"225")</f>
        <v>225</v>
      </c>
      <c r="W232" s="5" t="str" cm="1">
        <f t="array" aca="1" ref="W232" ca="1">HYPERLINK("#"&amp;CELL("direccion",Tabla_471041!A228),"225")</f>
        <v>225</v>
      </c>
      <c r="X232" s="5" t="str" cm="1">
        <f t="array" aca="1" ref="X232" ca="1">HYPERLINK("#"&amp;CELL("direccion",Tabla_471031!A228),"225")</f>
        <v>225</v>
      </c>
      <c r="Y232" s="5" t="str" cm="1">
        <f t="array" aca="1" ref="Y232" ca="1">HYPERLINK("#"&amp;CELL("direccion",Tabla_471032!A228),"225")</f>
        <v>225</v>
      </c>
      <c r="Z232" s="5" t="str" cm="1">
        <f t="array" aca="1" ref="Z232" ca="1">HYPERLINK("#"&amp;CELL("direccion",Tabla_471059!A228),"225")</f>
        <v>225</v>
      </c>
      <c r="AA232" s="5" t="str" cm="1">
        <f t="array" aca="1" ref="AA232" ca="1">HYPERLINK("#"&amp;CELL("direccion",Tabla_471071!A228),"225")</f>
        <v>225</v>
      </c>
      <c r="AB232" s="5" t="str" cm="1">
        <f t="array" aca="1" ref="AB232" ca="1">HYPERLINK("#"&amp;CELL("direccion",Tabla_471062!A228),"225")</f>
        <v>225</v>
      </c>
      <c r="AC232" s="5" t="str" cm="1">
        <f t="array" aca="1" ref="AC232" ca="1">HYPERLINK("#"&amp;CELL("direccion",Tabla_471074!A228),"225")</f>
        <v>225</v>
      </c>
      <c r="AD232" t="s">
        <v>213</v>
      </c>
      <c r="AE232" s="3">
        <v>45747</v>
      </c>
    </row>
    <row r="233" spans="1:31" x14ac:dyDescent="0.3">
      <c r="A233">
        <v>2025</v>
      </c>
      <c r="B233" s="3">
        <v>45658</v>
      </c>
      <c r="C233" s="3">
        <v>45747</v>
      </c>
      <c r="D233" t="s">
        <v>84</v>
      </c>
      <c r="E233">
        <v>189</v>
      </c>
      <c r="F233" t="s">
        <v>358</v>
      </c>
      <c r="G233" t="s">
        <v>358</v>
      </c>
      <c r="H233" t="s">
        <v>225</v>
      </c>
      <c r="I233" t="s">
        <v>841</v>
      </c>
      <c r="J233" t="s">
        <v>547</v>
      </c>
      <c r="K233" t="s">
        <v>582</v>
      </c>
      <c r="L233" t="s">
        <v>91</v>
      </c>
      <c r="M233">
        <v>14187</v>
      </c>
      <c r="N233" t="s">
        <v>212</v>
      </c>
      <c r="O233">
        <v>11565.050000000001</v>
      </c>
      <c r="P233" t="s">
        <v>212</v>
      </c>
      <c r="Q233" s="5" t="str" cm="1">
        <f t="array" aca="1" ref="Q233" ca="1">HYPERLINK("#"&amp;CELL("direccion",Tabla_471065!A229),"226")</f>
        <v>226</v>
      </c>
      <c r="R233" s="5" t="str" cm="1">
        <f t="array" aca="1" ref="R233" ca="1">HYPERLINK("#"&amp;CELL("direccion",Tabla_471039!A229),"226")</f>
        <v>226</v>
      </c>
      <c r="S233" s="5" t="str" cm="1">
        <f t="array" aca="1" ref="S233" ca="1">HYPERLINK("#"&amp;CELL("direccion",Tabla_471067!A229),"226")</f>
        <v>226</v>
      </c>
      <c r="T233" s="5" t="str" cm="1">
        <f t="array" aca="1" ref="T233" ca="1">HYPERLINK("#"&amp;CELL("direccion",Tabla_471023!A229),"226")</f>
        <v>226</v>
      </c>
      <c r="U233" s="5" t="str" cm="1">
        <f t="array" aca="1" ref="U233" ca="1">HYPERLINK("#"&amp;CELL("direccion",Tabla_471047!A229),"226")</f>
        <v>226</v>
      </c>
      <c r="V233" s="5" t="str" cm="1">
        <f t="array" aca="1" ref="V233" ca="1">HYPERLINK("#"&amp;CELL("direccion",Tabla_471030!A229),"226")</f>
        <v>226</v>
      </c>
      <c r="W233" s="5" t="str" cm="1">
        <f t="array" aca="1" ref="W233" ca="1">HYPERLINK("#"&amp;CELL("direccion",Tabla_471041!A229),"226")</f>
        <v>226</v>
      </c>
      <c r="X233" s="5" t="str" cm="1">
        <f t="array" aca="1" ref="X233" ca="1">HYPERLINK("#"&amp;CELL("direccion",Tabla_471031!A229),"226")</f>
        <v>226</v>
      </c>
      <c r="Y233" s="5" t="str" cm="1">
        <f t="array" aca="1" ref="Y233" ca="1">HYPERLINK("#"&amp;CELL("direccion",Tabla_471032!A229),"226")</f>
        <v>226</v>
      </c>
      <c r="Z233" s="5" t="str" cm="1">
        <f t="array" aca="1" ref="Z233" ca="1">HYPERLINK("#"&amp;CELL("direccion",Tabla_471059!A229),"226")</f>
        <v>226</v>
      </c>
      <c r="AA233" s="5" t="str" cm="1">
        <f t="array" aca="1" ref="AA233" ca="1">HYPERLINK("#"&amp;CELL("direccion",Tabla_471071!A229),"226")</f>
        <v>226</v>
      </c>
      <c r="AB233" s="5" t="str" cm="1">
        <f t="array" aca="1" ref="AB233" ca="1">HYPERLINK("#"&amp;CELL("direccion",Tabla_471062!A229),"226")</f>
        <v>226</v>
      </c>
      <c r="AC233" s="5" t="str" cm="1">
        <f t="array" aca="1" ref="AC233" ca="1">HYPERLINK("#"&amp;CELL("direccion",Tabla_471074!A229),"226")</f>
        <v>226</v>
      </c>
      <c r="AD233" t="s">
        <v>213</v>
      </c>
      <c r="AE233" s="3">
        <v>45747</v>
      </c>
    </row>
    <row r="234" spans="1:31" x14ac:dyDescent="0.3">
      <c r="A234">
        <v>2025</v>
      </c>
      <c r="B234" s="3">
        <v>45658</v>
      </c>
      <c r="C234" s="3">
        <v>45747</v>
      </c>
      <c r="D234" t="s">
        <v>84</v>
      </c>
      <c r="E234">
        <v>180</v>
      </c>
      <c r="F234" t="s">
        <v>363</v>
      </c>
      <c r="G234" t="s">
        <v>363</v>
      </c>
      <c r="H234" t="s">
        <v>225</v>
      </c>
      <c r="I234" t="s">
        <v>444</v>
      </c>
      <c r="J234" t="s">
        <v>842</v>
      </c>
      <c r="K234" t="s">
        <v>449</v>
      </c>
      <c r="L234" t="s">
        <v>91</v>
      </c>
      <c r="M234">
        <v>13151</v>
      </c>
      <c r="N234" t="s">
        <v>212</v>
      </c>
      <c r="O234">
        <v>10824.78</v>
      </c>
      <c r="P234" t="s">
        <v>212</v>
      </c>
      <c r="Q234" s="5" t="str" cm="1">
        <f t="array" aca="1" ref="Q234" ca="1">HYPERLINK("#"&amp;CELL("direccion",Tabla_471065!A230),"227")</f>
        <v>227</v>
      </c>
      <c r="R234" s="5" t="str" cm="1">
        <f t="array" aca="1" ref="R234" ca="1">HYPERLINK("#"&amp;CELL("direccion",Tabla_471039!A230),"227")</f>
        <v>227</v>
      </c>
      <c r="S234" s="5" t="str" cm="1">
        <f t="array" aca="1" ref="S234" ca="1">HYPERLINK("#"&amp;CELL("direccion",Tabla_471067!A230),"227")</f>
        <v>227</v>
      </c>
      <c r="T234" s="5" t="str" cm="1">
        <f t="array" aca="1" ref="T234" ca="1">HYPERLINK("#"&amp;CELL("direccion",Tabla_471023!A230),"227")</f>
        <v>227</v>
      </c>
      <c r="U234" s="5" t="str" cm="1">
        <f t="array" aca="1" ref="U234" ca="1">HYPERLINK("#"&amp;CELL("direccion",Tabla_471047!A230),"227")</f>
        <v>227</v>
      </c>
      <c r="V234" s="5" t="str" cm="1">
        <f t="array" aca="1" ref="V234" ca="1">HYPERLINK("#"&amp;CELL("direccion",Tabla_471030!A230),"227")</f>
        <v>227</v>
      </c>
      <c r="W234" s="5" t="str" cm="1">
        <f t="array" aca="1" ref="W234" ca="1">HYPERLINK("#"&amp;CELL("direccion",Tabla_471041!A230),"227")</f>
        <v>227</v>
      </c>
      <c r="X234" s="5" t="str" cm="1">
        <f t="array" aca="1" ref="X234" ca="1">HYPERLINK("#"&amp;CELL("direccion",Tabla_471031!A230),"227")</f>
        <v>227</v>
      </c>
      <c r="Y234" s="5" t="str" cm="1">
        <f t="array" aca="1" ref="Y234" ca="1">HYPERLINK("#"&amp;CELL("direccion",Tabla_471032!A230),"227")</f>
        <v>227</v>
      </c>
      <c r="Z234" s="5" t="str" cm="1">
        <f t="array" aca="1" ref="Z234" ca="1">HYPERLINK("#"&amp;CELL("direccion",Tabla_471059!A230),"227")</f>
        <v>227</v>
      </c>
      <c r="AA234" s="5" t="str" cm="1">
        <f t="array" aca="1" ref="AA234" ca="1">HYPERLINK("#"&amp;CELL("direccion",Tabla_471071!A230),"227")</f>
        <v>227</v>
      </c>
      <c r="AB234" s="5" t="str" cm="1">
        <f t="array" aca="1" ref="AB234" ca="1">HYPERLINK("#"&amp;CELL("direccion",Tabla_471062!A230),"227")</f>
        <v>227</v>
      </c>
      <c r="AC234" s="5" t="str" cm="1">
        <f t="array" aca="1" ref="AC234" ca="1">HYPERLINK("#"&amp;CELL("direccion",Tabla_471074!A230),"227")</f>
        <v>227</v>
      </c>
      <c r="AD234" t="s">
        <v>213</v>
      </c>
      <c r="AE234" s="3">
        <v>45747</v>
      </c>
    </row>
    <row r="235" spans="1:31" x14ac:dyDescent="0.3">
      <c r="A235">
        <v>2025</v>
      </c>
      <c r="B235" s="3">
        <v>45658</v>
      </c>
      <c r="C235" s="3">
        <v>45747</v>
      </c>
      <c r="D235" t="s">
        <v>84</v>
      </c>
      <c r="E235">
        <v>180</v>
      </c>
      <c r="F235" t="s">
        <v>359</v>
      </c>
      <c r="G235" t="s">
        <v>359</v>
      </c>
      <c r="H235" t="s">
        <v>225</v>
      </c>
      <c r="I235" t="s">
        <v>843</v>
      </c>
      <c r="J235" t="s">
        <v>770</v>
      </c>
      <c r="K235" t="s">
        <v>710</v>
      </c>
      <c r="L235" t="s">
        <v>91</v>
      </c>
      <c r="M235">
        <v>13151</v>
      </c>
      <c r="N235" t="s">
        <v>212</v>
      </c>
      <c r="O235">
        <v>10824.78</v>
      </c>
      <c r="P235" t="s">
        <v>212</v>
      </c>
      <c r="Q235" s="5" t="str" cm="1">
        <f t="array" aca="1" ref="Q235" ca="1">HYPERLINK("#"&amp;CELL("direccion",Tabla_471065!A231),"228")</f>
        <v>228</v>
      </c>
      <c r="R235" s="5" t="str" cm="1">
        <f t="array" aca="1" ref="R235" ca="1">HYPERLINK("#"&amp;CELL("direccion",Tabla_471039!A231),"228")</f>
        <v>228</v>
      </c>
      <c r="S235" s="5" t="str" cm="1">
        <f t="array" aca="1" ref="S235" ca="1">HYPERLINK("#"&amp;CELL("direccion",Tabla_471067!A231),"228")</f>
        <v>228</v>
      </c>
      <c r="T235" s="5" t="str" cm="1">
        <f t="array" aca="1" ref="T235" ca="1">HYPERLINK("#"&amp;CELL("direccion",Tabla_471023!A231),"228")</f>
        <v>228</v>
      </c>
      <c r="U235" s="5" t="str" cm="1">
        <f t="array" aca="1" ref="U235" ca="1">HYPERLINK("#"&amp;CELL("direccion",Tabla_471047!A231),"228")</f>
        <v>228</v>
      </c>
      <c r="V235" s="5" t="str" cm="1">
        <f t="array" aca="1" ref="V235" ca="1">HYPERLINK("#"&amp;CELL("direccion",Tabla_471030!A231),"228")</f>
        <v>228</v>
      </c>
      <c r="W235" s="5" t="str" cm="1">
        <f t="array" aca="1" ref="W235" ca="1">HYPERLINK("#"&amp;CELL("direccion",Tabla_471041!A231),"228")</f>
        <v>228</v>
      </c>
      <c r="X235" s="5" t="str" cm="1">
        <f t="array" aca="1" ref="X235" ca="1">HYPERLINK("#"&amp;CELL("direccion",Tabla_471031!A231),"228")</f>
        <v>228</v>
      </c>
      <c r="Y235" s="5" t="str" cm="1">
        <f t="array" aca="1" ref="Y235" ca="1">HYPERLINK("#"&amp;CELL("direccion",Tabla_471032!A231),"228")</f>
        <v>228</v>
      </c>
      <c r="Z235" s="5" t="str" cm="1">
        <f t="array" aca="1" ref="Z235" ca="1">HYPERLINK("#"&amp;CELL("direccion",Tabla_471059!A231),"228")</f>
        <v>228</v>
      </c>
      <c r="AA235" s="5" t="str" cm="1">
        <f t="array" aca="1" ref="AA235" ca="1">HYPERLINK("#"&amp;CELL("direccion",Tabla_471071!A231),"228")</f>
        <v>228</v>
      </c>
      <c r="AB235" s="5" t="str" cm="1">
        <f t="array" aca="1" ref="AB235" ca="1">HYPERLINK("#"&amp;CELL("direccion",Tabla_471062!A231),"228")</f>
        <v>228</v>
      </c>
      <c r="AC235" s="5" t="str" cm="1">
        <f t="array" aca="1" ref="AC235" ca="1">HYPERLINK("#"&amp;CELL("direccion",Tabla_471074!A231),"228")</f>
        <v>228</v>
      </c>
      <c r="AD235" t="s">
        <v>213</v>
      </c>
      <c r="AE235" s="3">
        <v>45747</v>
      </c>
    </row>
    <row r="236" spans="1:31" x14ac:dyDescent="0.3">
      <c r="A236">
        <v>2025</v>
      </c>
      <c r="B236" s="3">
        <v>45658</v>
      </c>
      <c r="C236" s="3">
        <v>45747</v>
      </c>
      <c r="D236" t="s">
        <v>84</v>
      </c>
      <c r="E236">
        <v>180</v>
      </c>
      <c r="F236" t="s">
        <v>363</v>
      </c>
      <c r="G236" t="s">
        <v>363</v>
      </c>
      <c r="H236" t="s">
        <v>225</v>
      </c>
      <c r="I236" t="s">
        <v>571</v>
      </c>
      <c r="J236" t="s">
        <v>534</v>
      </c>
      <c r="K236" t="s">
        <v>844</v>
      </c>
      <c r="L236" t="s">
        <v>91</v>
      </c>
      <c r="M236">
        <v>13151</v>
      </c>
      <c r="N236" t="s">
        <v>212</v>
      </c>
      <c r="O236">
        <v>10824.78</v>
      </c>
      <c r="P236" t="s">
        <v>212</v>
      </c>
      <c r="Q236" s="5" t="str" cm="1">
        <f t="array" aca="1" ref="Q236" ca="1">HYPERLINK("#"&amp;CELL("direccion",Tabla_471065!A232),"229")</f>
        <v>229</v>
      </c>
      <c r="R236" s="5" t="str" cm="1">
        <f t="array" aca="1" ref="R236" ca="1">HYPERLINK("#"&amp;CELL("direccion",Tabla_471039!A232),"229")</f>
        <v>229</v>
      </c>
      <c r="S236" s="5" t="str" cm="1">
        <f t="array" aca="1" ref="S236" ca="1">HYPERLINK("#"&amp;CELL("direccion",Tabla_471067!A232),"229")</f>
        <v>229</v>
      </c>
      <c r="T236" s="5" t="str" cm="1">
        <f t="array" aca="1" ref="T236" ca="1">HYPERLINK("#"&amp;CELL("direccion",Tabla_471023!A232),"229")</f>
        <v>229</v>
      </c>
      <c r="U236" s="5" t="str" cm="1">
        <f t="array" aca="1" ref="U236" ca="1">HYPERLINK("#"&amp;CELL("direccion",Tabla_471047!A232),"229")</f>
        <v>229</v>
      </c>
      <c r="V236" s="5" t="str" cm="1">
        <f t="array" aca="1" ref="V236" ca="1">HYPERLINK("#"&amp;CELL("direccion",Tabla_471030!A232),"229")</f>
        <v>229</v>
      </c>
      <c r="W236" s="5" t="str" cm="1">
        <f t="array" aca="1" ref="W236" ca="1">HYPERLINK("#"&amp;CELL("direccion",Tabla_471041!A232),"229")</f>
        <v>229</v>
      </c>
      <c r="X236" s="5" t="str" cm="1">
        <f t="array" aca="1" ref="X236" ca="1">HYPERLINK("#"&amp;CELL("direccion",Tabla_471031!A232),"229")</f>
        <v>229</v>
      </c>
      <c r="Y236" s="5" t="str" cm="1">
        <f t="array" aca="1" ref="Y236" ca="1">HYPERLINK("#"&amp;CELL("direccion",Tabla_471032!A232),"229")</f>
        <v>229</v>
      </c>
      <c r="Z236" s="5" t="str" cm="1">
        <f t="array" aca="1" ref="Z236" ca="1">HYPERLINK("#"&amp;CELL("direccion",Tabla_471059!A232),"229")</f>
        <v>229</v>
      </c>
      <c r="AA236" s="5" t="str" cm="1">
        <f t="array" aca="1" ref="AA236" ca="1">HYPERLINK("#"&amp;CELL("direccion",Tabla_471071!A232),"229")</f>
        <v>229</v>
      </c>
      <c r="AB236" s="5" t="str" cm="1">
        <f t="array" aca="1" ref="AB236" ca="1">HYPERLINK("#"&amp;CELL("direccion",Tabla_471062!A232),"229")</f>
        <v>229</v>
      </c>
      <c r="AC236" s="5" t="str" cm="1">
        <f t="array" aca="1" ref="AC236" ca="1">HYPERLINK("#"&amp;CELL("direccion",Tabla_471074!A232),"229")</f>
        <v>229</v>
      </c>
      <c r="AD236" t="s">
        <v>213</v>
      </c>
      <c r="AE236" s="3">
        <v>45747</v>
      </c>
    </row>
    <row r="237" spans="1:31" x14ac:dyDescent="0.3">
      <c r="A237">
        <v>2025</v>
      </c>
      <c r="B237" s="3">
        <v>45658</v>
      </c>
      <c r="C237" s="3">
        <v>45747</v>
      </c>
      <c r="D237" t="s">
        <v>84</v>
      </c>
      <c r="E237">
        <v>180</v>
      </c>
      <c r="F237" t="s">
        <v>363</v>
      </c>
      <c r="G237" t="s">
        <v>363</v>
      </c>
      <c r="H237" t="s">
        <v>225</v>
      </c>
      <c r="I237" t="s">
        <v>845</v>
      </c>
      <c r="J237" t="s">
        <v>421</v>
      </c>
      <c r="K237" t="s">
        <v>449</v>
      </c>
      <c r="L237" t="s">
        <v>92</v>
      </c>
      <c r="M237">
        <v>13151</v>
      </c>
      <c r="N237" t="s">
        <v>212</v>
      </c>
      <c r="O237">
        <v>10824.78</v>
      </c>
      <c r="P237" t="s">
        <v>212</v>
      </c>
      <c r="Q237" s="5" t="str" cm="1">
        <f t="array" aca="1" ref="Q237" ca="1">HYPERLINK("#"&amp;CELL("direccion",Tabla_471065!A233),"230")</f>
        <v>230</v>
      </c>
      <c r="R237" s="5" t="str" cm="1">
        <f t="array" aca="1" ref="R237" ca="1">HYPERLINK("#"&amp;CELL("direccion",Tabla_471039!A233),"230")</f>
        <v>230</v>
      </c>
      <c r="S237" s="5" t="str" cm="1">
        <f t="array" aca="1" ref="S237" ca="1">HYPERLINK("#"&amp;CELL("direccion",Tabla_471067!A233),"230")</f>
        <v>230</v>
      </c>
      <c r="T237" s="5" t="str" cm="1">
        <f t="array" aca="1" ref="T237" ca="1">HYPERLINK("#"&amp;CELL("direccion",Tabla_471023!A233),"230")</f>
        <v>230</v>
      </c>
      <c r="U237" s="5" t="str" cm="1">
        <f t="array" aca="1" ref="U237" ca="1">HYPERLINK("#"&amp;CELL("direccion",Tabla_471047!A233),"230")</f>
        <v>230</v>
      </c>
      <c r="V237" s="5" t="str" cm="1">
        <f t="array" aca="1" ref="V237" ca="1">HYPERLINK("#"&amp;CELL("direccion",Tabla_471030!A233),"230")</f>
        <v>230</v>
      </c>
      <c r="W237" s="5" t="str" cm="1">
        <f t="array" aca="1" ref="W237" ca="1">HYPERLINK("#"&amp;CELL("direccion",Tabla_471041!A233),"230")</f>
        <v>230</v>
      </c>
      <c r="X237" s="5" t="str" cm="1">
        <f t="array" aca="1" ref="X237" ca="1">HYPERLINK("#"&amp;CELL("direccion",Tabla_471031!A233),"230")</f>
        <v>230</v>
      </c>
      <c r="Y237" s="5" t="str" cm="1">
        <f t="array" aca="1" ref="Y237" ca="1">HYPERLINK("#"&amp;CELL("direccion",Tabla_471032!A233),"230")</f>
        <v>230</v>
      </c>
      <c r="Z237" s="5" t="str" cm="1">
        <f t="array" aca="1" ref="Z237" ca="1">HYPERLINK("#"&amp;CELL("direccion",Tabla_471059!A233),"230")</f>
        <v>230</v>
      </c>
      <c r="AA237" s="5" t="str" cm="1">
        <f t="array" aca="1" ref="AA237" ca="1">HYPERLINK("#"&amp;CELL("direccion",Tabla_471071!A233),"230")</f>
        <v>230</v>
      </c>
      <c r="AB237" s="5" t="str" cm="1">
        <f t="array" aca="1" ref="AB237" ca="1">HYPERLINK("#"&amp;CELL("direccion",Tabla_471062!A233),"230")</f>
        <v>230</v>
      </c>
      <c r="AC237" s="5" t="str" cm="1">
        <f t="array" aca="1" ref="AC237" ca="1">HYPERLINK("#"&amp;CELL("direccion",Tabla_471074!A233),"230")</f>
        <v>230</v>
      </c>
      <c r="AD237" t="s">
        <v>213</v>
      </c>
      <c r="AE237" s="3">
        <v>45747</v>
      </c>
    </row>
    <row r="238" spans="1:31" x14ac:dyDescent="0.3">
      <c r="A238">
        <v>2025</v>
      </c>
      <c r="B238" s="3">
        <v>45658</v>
      </c>
      <c r="C238" s="3">
        <v>45747</v>
      </c>
      <c r="D238" t="s">
        <v>84</v>
      </c>
      <c r="E238">
        <v>180</v>
      </c>
      <c r="F238" t="s">
        <v>363</v>
      </c>
      <c r="G238" t="s">
        <v>363</v>
      </c>
      <c r="H238" t="s">
        <v>225</v>
      </c>
      <c r="I238" t="s">
        <v>846</v>
      </c>
      <c r="J238" t="s">
        <v>522</v>
      </c>
      <c r="K238" t="s">
        <v>847</v>
      </c>
      <c r="L238" t="s">
        <v>92</v>
      </c>
      <c r="M238">
        <v>13151</v>
      </c>
      <c r="N238" t="s">
        <v>212</v>
      </c>
      <c r="O238">
        <v>10824.78</v>
      </c>
      <c r="P238" t="s">
        <v>212</v>
      </c>
      <c r="Q238" s="5" t="str" cm="1">
        <f t="array" aca="1" ref="Q238" ca="1">HYPERLINK("#"&amp;CELL("direccion",Tabla_471065!A234),"231")</f>
        <v>231</v>
      </c>
      <c r="R238" s="5" t="str" cm="1">
        <f t="array" aca="1" ref="R238" ca="1">HYPERLINK("#"&amp;CELL("direccion",Tabla_471039!A234),"231")</f>
        <v>231</v>
      </c>
      <c r="S238" s="5" t="str" cm="1">
        <f t="array" aca="1" ref="S238" ca="1">HYPERLINK("#"&amp;CELL("direccion",Tabla_471067!A234),"231")</f>
        <v>231</v>
      </c>
      <c r="T238" s="5" t="str" cm="1">
        <f t="array" aca="1" ref="T238" ca="1">HYPERLINK("#"&amp;CELL("direccion",Tabla_471023!A234),"231")</f>
        <v>231</v>
      </c>
      <c r="U238" s="5" t="str" cm="1">
        <f t="array" aca="1" ref="U238" ca="1">HYPERLINK("#"&amp;CELL("direccion",Tabla_471047!A234),"231")</f>
        <v>231</v>
      </c>
      <c r="V238" s="5" t="str" cm="1">
        <f t="array" aca="1" ref="V238" ca="1">HYPERLINK("#"&amp;CELL("direccion",Tabla_471030!A234),"231")</f>
        <v>231</v>
      </c>
      <c r="W238" s="5" t="str" cm="1">
        <f t="array" aca="1" ref="W238" ca="1">HYPERLINK("#"&amp;CELL("direccion",Tabla_471041!A234),"231")</f>
        <v>231</v>
      </c>
      <c r="X238" s="5" t="str" cm="1">
        <f t="array" aca="1" ref="X238" ca="1">HYPERLINK("#"&amp;CELL("direccion",Tabla_471031!A234),"231")</f>
        <v>231</v>
      </c>
      <c r="Y238" s="5" t="str" cm="1">
        <f t="array" aca="1" ref="Y238" ca="1">HYPERLINK("#"&amp;CELL("direccion",Tabla_471032!A234),"231")</f>
        <v>231</v>
      </c>
      <c r="Z238" s="5" t="str" cm="1">
        <f t="array" aca="1" ref="Z238" ca="1">HYPERLINK("#"&amp;CELL("direccion",Tabla_471059!A234),"231")</f>
        <v>231</v>
      </c>
      <c r="AA238" s="5" t="str" cm="1">
        <f t="array" aca="1" ref="AA238" ca="1">HYPERLINK("#"&amp;CELL("direccion",Tabla_471071!A234),"231")</f>
        <v>231</v>
      </c>
      <c r="AB238" s="5" t="str" cm="1">
        <f t="array" aca="1" ref="AB238" ca="1">HYPERLINK("#"&amp;CELL("direccion",Tabla_471062!A234),"231")</f>
        <v>231</v>
      </c>
      <c r="AC238" s="5" t="str" cm="1">
        <f t="array" aca="1" ref="AC238" ca="1">HYPERLINK("#"&amp;CELL("direccion",Tabla_471074!A234),"231")</f>
        <v>231</v>
      </c>
      <c r="AD238" t="s">
        <v>213</v>
      </c>
      <c r="AE238" s="3">
        <v>45747</v>
      </c>
    </row>
    <row r="239" spans="1:31" x14ac:dyDescent="0.3">
      <c r="A239">
        <v>2025</v>
      </c>
      <c r="B239" s="3">
        <v>45658</v>
      </c>
      <c r="C239" s="3">
        <v>45747</v>
      </c>
      <c r="D239" t="s">
        <v>84</v>
      </c>
      <c r="E239">
        <v>179</v>
      </c>
      <c r="F239" t="s">
        <v>364</v>
      </c>
      <c r="G239" t="s">
        <v>364</v>
      </c>
      <c r="H239" t="s">
        <v>225</v>
      </c>
      <c r="I239" t="s">
        <v>848</v>
      </c>
      <c r="J239" t="s">
        <v>430</v>
      </c>
      <c r="K239" t="s">
        <v>487</v>
      </c>
      <c r="L239" t="s">
        <v>92</v>
      </c>
      <c r="M239">
        <v>12053</v>
      </c>
      <c r="N239" t="s">
        <v>212</v>
      </c>
      <c r="O239">
        <v>9916.15</v>
      </c>
      <c r="P239" t="s">
        <v>212</v>
      </c>
      <c r="Q239" s="5" t="str" cm="1">
        <f t="array" aca="1" ref="Q239" ca="1">HYPERLINK("#"&amp;CELL("direccion",Tabla_471065!A235),"232")</f>
        <v>232</v>
      </c>
      <c r="R239" s="5" t="str" cm="1">
        <f t="array" aca="1" ref="R239" ca="1">HYPERLINK("#"&amp;CELL("direccion",Tabla_471039!A235),"232")</f>
        <v>232</v>
      </c>
      <c r="S239" s="5" t="str" cm="1">
        <f t="array" aca="1" ref="S239" ca="1">HYPERLINK("#"&amp;CELL("direccion",Tabla_471067!A235),"232")</f>
        <v>232</v>
      </c>
      <c r="T239" s="5" t="str" cm="1">
        <f t="array" aca="1" ref="T239" ca="1">HYPERLINK("#"&amp;CELL("direccion",Tabla_471023!A235),"232")</f>
        <v>232</v>
      </c>
      <c r="U239" s="5" t="str" cm="1">
        <f t="array" aca="1" ref="U239" ca="1">HYPERLINK("#"&amp;CELL("direccion",Tabla_471047!A235),"232")</f>
        <v>232</v>
      </c>
      <c r="V239" s="5" t="str" cm="1">
        <f t="array" aca="1" ref="V239" ca="1">HYPERLINK("#"&amp;CELL("direccion",Tabla_471030!A235),"232")</f>
        <v>232</v>
      </c>
      <c r="W239" s="5" t="str" cm="1">
        <f t="array" aca="1" ref="W239" ca="1">HYPERLINK("#"&amp;CELL("direccion",Tabla_471041!A235),"232")</f>
        <v>232</v>
      </c>
      <c r="X239" s="5" t="str" cm="1">
        <f t="array" aca="1" ref="X239" ca="1">HYPERLINK("#"&amp;CELL("direccion",Tabla_471031!A235),"232")</f>
        <v>232</v>
      </c>
      <c r="Y239" s="5" t="str" cm="1">
        <f t="array" aca="1" ref="Y239" ca="1">HYPERLINK("#"&amp;CELL("direccion",Tabla_471032!A235),"232")</f>
        <v>232</v>
      </c>
      <c r="Z239" s="5" t="str" cm="1">
        <f t="array" aca="1" ref="Z239" ca="1">HYPERLINK("#"&amp;CELL("direccion",Tabla_471059!A235),"232")</f>
        <v>232</v>
      </c>
      <c r="AA239" s="5" t="str" cm="1">
        <f t="array" aca="1" ref="AA239" ca="1">HYPERLINK("#"&amp;CELL("direccion",Tabla_471071!A235),"232")</f>
        <v>232</v>
      </c>
      <c r="AB239" s="5" t="str" cm="1">
        <f t="array" aca="1" ref="AB239" ca="1">HYPERLINK("#"&amp;CELL("direccion",Tabla_471062!A235),"232")</f>
        <v>232</v>
      </c>
      <c r="AC239" s="5" t="str" cm="1">
        <f t="array" aca="1" ref="AC239" ca="1">HYPERLINK("#"&amp;CELL("direccion",Tabla_471074!A235),"232")</f>
        <v>232</v>
      </c>
      <c r="AD239" t="s">
        <v>213</v>
      </c>
      <c r="AE239" s="3">
        <v>45747</v>
      </c>
    </row>
    <row r="240" spans="1:31" x14ac:dyDescent="0.3">
      <c r="A240">
        <v>2025</v>
      </c>
      <c r="B240" s="3">
        <v>45658</v>
      </c>
      <c r="C240" s="3">
        <v>45747</v>
      </c>
      <c r="D240" t="s">
        <v>84</v>
      </c>
      <c r="E240">
        <v>179</v>
      </c>
      <c r="F240" t="s">
        <v>365</v>
      </c>
      <c r="G240" t="s">
        <v>365</v>
      </c>
      <c r="H240" t="s">
        <v>225</v>
      </c>
      <c r="I240" t="s">
        <v>849</v>
      </c>
      <c r="J240" t="s">
        <v>850</v>
      </c>
      <c r="K240" t="s">
        <v>547</v>
      </c>
      <c r="L240" t="s">
        <v>91</v>
      </c>
      <c r="M240">
        <v>12053</v>
      </c>
      <c r="N240" t="s">
        <v>212</v>
      </c>
      <c r="O240">
        <v>9916.15</v>
      </c>
      <c r="P240" t="s">
        <v>212</v>
      </c>
      <c r="Q240" s="5" t="str" cm="1">
        <f t="array" aca="1" ref="Q240" ca="1">HYPERLINK("#"&amp;CELL("direccion",Tabla_471065!A236),"233")</f>
        <v>233</v>
      </c>
      <c r="R240" s="5" t="str" cm="1">
        <f t="array" aca="1" ref="R240" ca="1">HYPERLINK("#"&amp;CELL("direccion",Tabla_471039!A236),"233")</f>
        <v>233</v>
      </c>
      <c r="S240" s="5" t="str" cm="1">
        <f t="array" aca="1" ref="S240" ca="1">HYPERLINK("#"&amp;CELL("direccion",Tabla_471067!A236),"233")</f>
        <v>233</v>
      </c>
      <c r="T240" s="5" t="str" cm="1">
        <f t="array" aca="1" ref="T240" ca="1">HYPERLINK("#"&amp;CELL("direccion",Tabla_471023!A236),"233")</f>
        <v>233</v>
      </c>
      <c r="U240" s="5" t="str" cm="1">
        <f t="array" aca="1" ref="U240" ca="1">HYPERLINK("#"&amp;CELL("direccion",Tabla_471047!A236),"233")</f>
        <v>233</v>
      </c>
      <c r="V240" s="5" t="str" cm="1">
        <f t="array" aca="1" ref="V240" ca="1">HYPERLINK("#"&amp;CELL("direccion",Tabla_471030!A236),"233")</f>
        <v>233</v>
      </c>
      <c r="W240" s="5" t="str" cm="1">
        <f t="array" aca="1" ref="W240" ca="1">HYPERLINK("#"&amp;CELL("direccion",Tabla_471041!A236),"233")</f>
        <v>233</v>
      </c>
      <c r="X240" s="5" t="str" cm="1">
        <f t="array" aca="1" ref="X240" ca="1">HYPERLINK("#"&amp;CELL("direccion",Tabla_471031!A236),"233")</f>
        <v>233</v>
      </c>
      <c r="Y240" s="5" t="str" cm="1">
        <f t="array" aca="1" ref="Y240" ca="1">HYPERLINK("#"&amp;CELL("direccion",Tabla_471032!A236),"233")</f>
        <v>233</v>
      </c>
      <c r="Z240" s="5" t="str" cm="1">
        <f t="array" aca="1" ref="Z240" ca="1">HYPERLINK("#"&amp;CELL("direccion",Tabla_471059!A236),"233")</f>
        <v>233</v>
      </c>
      <c r="AA240" s="5" t="str" cm="1">
        <f t="array" aca="1" ref="AA240" ca="1">HYPERLINK("#"&amp;CELL("direccion",Tabla_471071!A236),"233")</f>
        <v>233</v>
      </c>
      <c r="AB240" s="5" t="str" cm="1">
        <f t="array" aca="1" ref="AB240" ca="1">HYPERLINK("#"&amp;CELL("direccion",Tabla_471062!A236),"233")</f>
        <v>233</v>
      </c>
      <c r="AC240" s="5" t="str" cm="1">
        <f t="array" aca="1" ref="AC240" ca="1">HYPERLINK("#"&amp;CELL("direccion",Tabla_471074!A236),"233")</f>
        <v>233</v>
      </c>
      <c r="AD240" t="s">
        <v>213</v>
      </c>
      <c r="AE240" s="3">
        <v>45747</v>
      </c>
    </row>
    <row r="241" spans="1:31" x14ac:dyDescent="0.3">
      <c r="A241">
        <v>2025</v>
      </c>
      <c r="B241" s="3">
        <v>45658</v>
      </c>
      <c r="C241" s="3">
        <v>45747</v>
      </c>
      <c r="D241" t="s">
        <v>84</v>
      </c>
      <c r="E241">
        <v>179</v>
      </c>
      <c r="F241" t="s">
        <v>366</v>
      </c>
      <c r="G241" t="s">
        <v>366</v>
      </c>
      <c r="H241" t="s">
        <v>225</v>
      </c>
      <c r="I241" t="s">
        <v>851</v>
      </c>
      <c r="J241" t="s">
        <v>663</v>
      </c>
      <c r="K241" t="s">
        <v>664</v>
      </c>
      <c r="L241" t="s">
        <v>91</v>
      </c>
      <c r="M241">
        <v>13088</v>
      </c>
      <c r="N241" t="s">
        <v>212</v>
      </c>
      <c r="O241">
        <v>10672.66</v>
      </c>
      <c r="P241" t="s">
        <v>212</v>
      </c>
      <c r="Q241" s="5" t="str" cm="1">
        <f t="array" aca="1" ref="Q241" ca="1">HYPERLINK("#"&amp;CELL("direccion",Tabla_471065!A237),"234")</f>
        <v>234</v>
      </c>
      <c r="R241" s="5" t="str" cm="1">
        <f t="array" aca="1" ref="R241" ca="1">HYPERLINK("#"&amp;CELL("direccion",Tabla_471039!A237),"234")</f>
        <v>234</v>
      </c>
      <c r="S241" s="5" t="str" cm="1">
        <f t="array" aca="1" ref="S241" ca="1">HYPERLINK("#"&amp;CELL("direccion",Tabla_471067!A237),"234")</f>
        <v>234</v>
      </c>
      <c r="T241" s="5" t="str" cm="1">
        <f t="array" aca="1" ref="T241" ca="1">HYPERLINK("#"&amp;CELL("direccion",Tabla_471023!A237),"234")</f>
        <v>234</v>
      </c>
      <c r="U241" s="5" t="str" cm="1">
        <f t="array" aca="1" ref="U241" ca="1">HYPERLINK("#"&amp;CELL("direccion",Tabla_471047!A237),"234")</f>
        <v>234</v>
      </c>
      <c r="V241" s="5" t="str" cm="1">
        <f t="array" aca="1" ref="V241" ca="1">HYPERLINK("#"&amp;CELL("direccion",Tabla_471030!A237),"234")</f>
        <v>234</v>
      </c>
      <c r="W241" s="5" t="str" cm="1">
        <f t="array" aca="1" ref="W241" ca="1">HYPERLINK("#"&amp;CELL("direccion",Tabla_471041!A237),"234")</f>
        <v>234</v>
      </c>
      <c r="X241" s="5" t="str" cm="1">
        <f t="array" aca="1" ref="X241" ca="1">HYPERLINK("#"&amp;CELL("direccion",Tabla_471031!A237),"234")</f>
        <v>234</v>
      </c>
      <c r="Y241" s="5" t="str" cm="1">
        <f t="array" aca="1" ref="Y241" ca="1">HYPERLINK("#"&amp;CELL("direccion",Tabla_471032!A237),"234")</f>
        <v>234</v>
      </c>
      <c r="Z241" s="5" t="str" cm="1">
        <f t="array" aca="1" ref="Z241" ca="1">HYPERLINK("#"&amp;CELL("direccion",Tabla_471059!A237),"234")</f>
        <v>234</v>
      </c>
      <c r="AA241" s="5" t="str" cm="1">
        <f t="array" aca="1" ref="AA241" ca="1">HYPERLINK("#"&amp;CELL("direccion",Tabla_471071!A237),"234")</f>
        <v>234</v>
      </c>
      <c r="AB241" s="5" t="str" cm="1">
        <f t="array" aca="1" ref="AB241" ca="1">HYPERLINK("#"&amp;CELL("direccion",Tabla_471062!A237),"234")</f>
        <v>234</v>
      </c>
      <c r="AC241" s="5" t="str" cm="1">
        <f t="array" aca="1" ref="AC241" ca="1">HYPERLINK("#"&amp;CELL("direccion",Tabla_471074!A237),"234")</f>
        <v>234</v>
      </c>
      <c r="AD241" t="s">
        <v>213</v>
      </c>
      <c r="AE241" s="3">
        <v>45747</v>
      </c>
    </row>
    <row r="242" spans="1:31" x14ac:dyDescent="0.3">
      <c r="A242">
        <v>2025</v>
      </c>
      <c r="B242" s="3">
        <v>45658</v>
      </c>
      <c r="C242" s="3">
        <v>45747</v>
      </c>
      <c r="D242" t="s">
        <v>84</v>
      </c>
      <c r="E242">
        <v>179</v>
      </c>
      <c r="F242" t="s">
        <v>367</v>
      </c>
      <c r="G242" t="s">
        <v>367</v>
      </c>
      <c r="H242" t="s">
        <v>225</v>
      </c>
      <c r="I242" t="s">
        <v>692</v>
      </c>
      <c r="J242" t="s">
        <v>674</v>
      </c>
      <c r="K242" t="s">
        <v>678</v>
      </c>
      <c r="L242" t="s">
        <v>91</v>
      </c>
      <c r="M242">
        <v>13088</v>
      </c>
      <c r="N242" t="s">
        <v>212</v>
      </c>
      <c r="O242">
        <v>10672.66</v>
      </c>
      <c r="P242" t="s">
        <v>212</v>
      </c>
      <c r="Q242" s="5" t="str" cm="1">
        <f t="array" aca="1" ref="Q242" ca="1">HYPERLINK("#"&amp;CELL("direccion",Tabla_471065!A238),"235")</f>
        <v>235</v>
      </c>
      <c r="R242" s="5" t="str" cm="1">
        <f t="array" aca="1" ref="R242" ca="1">HYPERLINK("#"&amp;CELL("direccion",Tabla_471039!A238),"235")</f>
        <v>235</v>
      </c>
      <c r="S242" s="5" t="str" cm="1">
        <f t="array" aca="1" ref="S242" ca="1">HYPERLINK("#"&amp;CELL("direccion",Tabla_471067!A238),"235")</f>
        <v>235</v>
      </c>
      <c r="T242" s="5" t="str" cm="1">
        <f t="array" aca="1" ref="T242" ca="1">HYPERLINK("#"&amp;CELL("direccion",Tabla_471023!A238),"235")</f>
        <v>235</v>
      </c>
      <c r="U242" s="5" t="str" cm="1">
        <f t="array" aca="1" ref="U242" ca="1">HYPERLINK("#"&amp;CELL("direccion",Tabla_471047!A238),"235")</f>
        <v>235</v>
      </c>
      <c r="V242" s="5" t="str" cm="1">
        <f t="array" aca="1" ref="V242" ca="1">HYPERLINK("#"&amp;CELL("direccion",Tabla_471030!A238),"235")</f>
        <v>235</v>
      </c>
      <c r="W242" s="5" t="str" cm="1">
        <f t="array" aca="1" ref="W242" ca="1">HYPERLINK("#"&amp;CELL("direccion",Tabla_471041!A238),"235")</f>
        <v>235</v>
      </c>
      <c r="X242" s="5" t="str" cm="1">
        <f t="array" aca="1" ref="X242" ca="1">HYPERLINK("#"&amp;CELL("direccion",Tabla_471031!A238),"235")</f>
        <v>235</v>
      </c>
      <c r="Y242" s="5" t="str" cm="1">
        <f t="array" aca="1" ref="Y242" ca="1">HYPERLINK("#"&amp;CELL("direccion",Tabla_471032!A238),"235")</f>
        <v>235</v>
      </c>
      <c r="Z242" s="5" t="str" cm="1">
        <f t="array" aca="1" ref="Z242" ca="1">HYPERLINK("#"&amp;CELL("direccion",Tabla_471059!A238),"235")</f>
        <v>235</v>
      </c>
      <c r="AA242" s="5" t="str" cm="1">
        <f t="array" aca="1" ref="AA242" ca="1">HYPERLINK("#"&amp;CELL("direccion",Tabla_471071!A238),"235")</f>
        <v>235</v>
      </c>
      <c r="AB242" s="5" t="str" cm="1">
        <f t="array" aca="1" ref="AB242" ca="1">HYPERLINK("#"&amp;CELL("direccion",Tabla_471062!A238),"235")</f>
        <v>235</v>
      </c>
      <c r="AC242" s="5" t="str" cm="1">
        <f t="array" aca="1" ref="AC242" ca="1">HYPERLINK("#"&amp;CELL("direccion",Tabla_471074!A238),"235")</f>
        <v>235</v>
      </c>
      <c r="AD242" t="s">
        <v>213</v>
      </c>
      <c r="AE242" s="3">
        <v>45747</v>
      </c>
    </row>
    <row r="243" spans="1:31" x14ac:dyDescent="0.3">
      <c r="A243">
        <v>2025</v>
      </c>
      <c r="B243" s="3">
        <v>45658</v>
      </c>
      <c r="C243" s="3">
        <v>45747</v>
      </c>
      <c r="D243" t="s">
        <v>84</v>
      </c>
      <c r="E243">
        <v>179</v>
      </c>
      <c r="F243" t="s">
        <v>367</v>
      </c>
      <c r="G243" t="s">
        <v>367</v>
      </c>
      <c r="H243" t="s">
        <v>225</v>
      </c>
      <c r="I243" t="s">
        <v>852</v>
      </c>
      <c r="J243" t="s">
        <v>770</v>
      </c>
      <c r="K243" t="s">
        <v>710</v>
      </c>
      <c r="L243" t="s">
        <v>91</v>
      </c>
      <c r="M243">
        <v>12053</v>
      </c>
      <c r="N243" t="s">
        <v>212</v>
      </c>
      <c r="O243">
        <v>9916.15</v>
      </c>
      <c r="P243" t="s">
        <v>212</v>
      </c>
      <c r="Q243" s="5" t="str" cm="1">
        <f t="array" aca="1" ref="Q243" ca="1">HYPERLINK("#"&amp;CELL("direccion",Tabla_471065!A239),"236")</f>
        <v>236</v>
      </c>
      <c r="R243" s="5" t="str" cm="1">
        <f t="array" aca="1" ref="R243" ca="1">HYPERLINK("#"&amp;CELL("direccion",Tabla_471039!A239),"236")</f>
        <v>236</v>
      </c>
      <c r="S243" s="5" t="str" cm="1">
        <f t="array" aca="1" ref="S243" ca="1">HYPERLINK("#"&amp;CELL("direccion",Tabla_471067!A239),"236")</f>
        <v>236</v>
      </c>
      <c r="T243" s="5" t="str" cm="1">
        <f t="array" aca="1" ref="T243" ca="1">HYPERLINK("#"&amp;CELL("direccion",Tabla_471023!A239),"236")</f>
        <v>236</v>
      </c>
      <c r="U243" s="5" t="str" cm="1">
        <f t="array" aca="1" ref="U243" ca="1">HYPERLINK("#"&amp;CELL("direccion",Tabla_471047!A239),"236")</f>
        <v>236</v>
      </c>
      <c r="V243" s="5" t="str" cm="1">
        <f t="array" aca="1" ref="V243" ca="1">HYPERLINK("#"&amp;CELL("direccion",Tabla_471030!A239),"236")</f>
        <v>236</v>
      </c>
      <c r="W243" s="5" t="str" cm="1">
        <f t="array" aca="1" ref="W243" ca="1">HYPERLINK("#"&amp;CELL("direccion",Tabla_471041!A239),"236")</f>
        <v>236</v>
      </c>
      <c r="X243" s="5" t="str" cm="1">
        <f t="array" aca="1" ref="X243" ca="1">HYPERLINK("#"&amp;CELL("direccion",Tabla_471031!A239),"236")</f>
        <v>236</v>
      </c>
      <c r="Y243" s="5" t="str" cm="1">
        <f t="array" aca="1" ref="Y243" ca="1">HYPERLINK("#"&amp;CELL("direccion",Tabla_471032!A239),"236")</f>
        <v>236</v>
      </c>
      <c r="Z243" s="5" t="str" cm="1">
        <f t="array" aca="1" ref="Z243" ca="1">HYPERLINK("#"&amp;CELL("direccion",Tabla_471059!A239),"236")</f>
        <v>236</v>
      </c>
      <c r="AA243" s="5" t="str" cm="1">
        <f t="array" aca="1" ref="AA243" ca="1">HYPERLINK("#"&amp;CELL("direccion",Tabla_471071!A239),"236")</f>
        <v>236</v>
      </c>
      <c r="AB243" s="5" t="str" cm="1">
        <f t="array" aca="1" ref="AB243" ca="1">HYPERLINK("#"&amp;CELL("direccion",Tabla_471062!A239),"236")</f>
        <v>236</v>
      </c>
      <c r="AC243" s="5" t="str" cm="1">
        <f t="array" aca="1" ref="AC243" ca="1">HYPERLINK("#"&amp;CELL("direccion",Tabla_471074!A239),"236")</f>
        <v>236</v>
      </c>
      <c r="AD243" t="s">
        <v>213</v>
      </c>
      <c r="AE243" s="3">
        <v>45747</v>
      </c>
    </row>
    <row r="244" spans="1:31" x14ac:dyDescent="0.3">
      <c r="A244">
        <v>2025</v>
      </c>
      <c r="B244" s="3">
        <v>45658</v>
      </c>
      <c r="C244" s="3">
        <v>45747</v>
      </c>
      <c r="D244" t="s">
        <v>84</v>
      </c>
      <c r="E244">
        <v>179</v>
      </c>
      <c r="F244" t="s">
        <v>367</v>
      </c>
      <c r="G244" t="s">
        <v>367</v>
      </c>
      <c r="H244" t="s">
        <v>225</v>
      </c>
      <c r="I244" t="s">
        <v>853</v>
      </c>
      <c r="J244" t="s">
        <v>854</v>
      </c>
      <c r="K244" t="s">
        <v>759</v>
      </c>
      <c r="L244" t="s">
        <v>91</v>
      </c>
      <c r="M244">
        <v>12053</v>
      </c>
      <c r="N244" t="s">
        <v>212</v>
      </c>
      <c r="O244">
        <v>9916.15</v>
      </c>
      <c r="P244" t="s">
        <v>212</v>
      </c>
      <c r="Q244" s="5" t="str" cm="1">
        <f t="array" aca="1" ref="Q244" ca="1">HYPERLINK("#"&amp;CELL("direccion",Tabla_471065!A240),"237")</f>
        <v>237</v>
      </c>
      <c r="R244" s="5" t="str" cm="1">
        <f t="array" aca="1" ref="R244" ca="1">HYPERLINK("#"&amp;CELL("direccion",Tabla_471039!A240),"237")</f>
        <v>237</v>
      </c>
      <c r="S244" s="5" t="str" cm="1">
        <f t="array" aca="1" ref="S244" ca="1">HYPERLINK("#"&amp;CELL("direccion",Tabla_471067!A240),"237")</f>
        <v>237</v>
      </c>
      <c r="T244" s="5" t="str" cm="1">
        <f t="array" aca="1" ref="T244" ca="1">HYPERLINK("#"&amp;CELL("direccion",Tabla_471023!A240),"237")</f>
        <v>237</v>
      </c>
      <c r="U244" s="5" t="str" cm="1">
        <f t="array" aca="1" ref="U244" ca="1">HYPERLINK("#"&amp;CELL("direccion",Tabla_471047!A240),"237")</f>
        <v>237</v>
      </c>
      <c r="V244" s="5" t="str" cm="1">
        <f t="array" aca="1" ref="V244" ca="1">HYPERLINK("#"&amp;CELL("direccion",Tabla_471030!A240),"237")</f>
        <v>237</v>
      </c>
      <c r="W244" s="5" t="str" cm="1">
        <f t="array" aca="1" ref="W244" ca="1">HYPERLINK("#"&amp;CELL("direccion",Tabla_471041!A240),"237")</f>
        <v>237</v>
      </c>
      <c r="X244" s="5" t="str" cm="1">
        <f t="array" aca="1" ref="X244" ca="1">HYPERLINK("#"&amp;CELL("direccion",Tabla_471031!A240),"237")</f>
        <v>237</v>
      </c>
      <c r="Y244" s="5" t="str" cm="1">
        <f t="array" aca="1" ref="Y244" ca="1">HYPERLINK("#"&amp;CELL("direccion",Tabla_471032!A240),"237")</f>
        <v>237</v>
      </c>
      <c r="Z244" s="5" t="str" cm="1">
        <f t="array" aca="1" ref="Z244" ca="1">HYPERLINK("#"&amp;CELL("direccion",Tabla_471059!A240),"237")</f>
        <v>237</v>
      </c>
      <c r="AA244" s="5" t="str" cm="1">
        <f t="array" aca="1" ref="AA244" ca="1">HYPERLINK("#"&amp;CELL("direccion",Tabla_471071!A240),"237")</f>
        <v>237</v>
      </c>
      <c r="AB244" s="5" t="str" cm="1">
        <f t="array" aca="1" ref="AB244" ca="1">HYPERLINK("#"&amp;CELL("direccion",Tabla_471062!A240),"237")</f>
        <v>237</v>
      </c>
      <c r="AC244" s="5" t="str" cm="1">
        <f t="array" aca="1" ref="AC244" ca="1">HYPERLINK("#"&amp;CELL("direccion",Tabla_471074!A240),"237")</f>
        <v>237</v>
      </c>
      <c r="AD244" t="s">
        <v>213</v>
      </c>
      <c r="AE244" s="3">
        <v>45747</v>
      </c>
    </row>
    <row r="245" spans="1:31" x14ac:dyDescent="0.3">
      <c r="A245">
        <v>2025</v>
      </c>
      <c r="B245" s="3">
        <v>45658</v>
      </c>
      <c r="C245" s="3">
        <v>45747</v>
      </c>
      <c r="D245" t="s">
        <v>84</v>
      </c>
      <c r="E245">
        <v>179</v>
      </c>
      <c r="F245" t="s">
        <v>364</v>
      </c>
      <c r="G245" t="s">
        <v>364</v>
      </c>
      <c r="H245" t="s">
        <v>225</v>
      </c>
      <c r="I245" t="s">
        <v>855</v>
      </c>
      <c r="J245" t="s">
        <v>450</v>
      </c>
      <c r="K245" t="s">
        <v>856</v>
      </c>
      <c r="L245" t="s">
        <v>91</v>
      </c>
      <c r="M245">
        <v>13088</v>
      </c>
      <c r="N245" t="s">
        <v>212</v>
      </c>
      <c r="O245">
        <v>10672.66</v>
      </c>
      <c r="P245" t="s">
        <v>212</v>
      </c>
      <c r="Q245" s="5" t="str" cm="1">
        <f t="array" aca="1" ref="Q245" ca="1">HYPERLINK("#"&amp;CELL("direccion",Tabla_471065!A241),"238")</f>
        <v>238</v>
      </c>
      <c r="R245" s="5" t="str" cm="1">
        <f t="array" aca="1" ref="R245" ca="1">HYPERLINK("#"&amp;CELL("direccion",Tabla_471039!A241),"238")</f>
        <v>238</v>
      </c>
      <c r="S245" s="5" t="str" cm="1">
        <f t="array" aca="1" ref="S245" ca="1">HYPERLINK("#"&amp;CELL("direccion",Tabla_471067!A241),"238")</f>
        <v>238</v>
      </c>
      <c r="T245" s="5" t="str" cm="1">
        <f t="array" aca="1" ref="T245" ca="1">HYPERLINK("#"&amp;CELL("direccion",Tabla_471023!A241),"238")</f>
        <v>238</v>
      </c>
      <c r="U245" s="5" t="str" cm="1">
        <f t="array" aca="1" ref="U245" ca="1">HYPERLINK("#"&amp;CELL("direccion",Tabla_471047!A241),"238")</f>
        <v>238</v>
      </c>
      <c r="V245" s="5" t="str" cm="1">
        <f t="array" aca="1" ref="V245" ca="1">HYPERLINK("#"&amp;CELL("direccion",Tabla_471030!A241),"238")</f>
        <v>238</v>
      </c>
      <c r="W245" s="5" t="str" cm="1">
        <f t="array" aca="1" ref="W245" ca="1">HYPERLINK("#"&amp;CELL("direccion",Tabla_471041!A241),"238")</f>
        <v>238</v>
      </c>
      <c r="X245" s="5" t="str" cm="1">
        <f t="array" aca="1" ref="X245" ca="1">HYPERLINK("#"&amp;CELL("direccion",Tabla_471031!A241),"238")</f>
        <v>238</v>
      </c>
      <c r="Y245" s="5" t="str" cm="1">
        <f t="array" aca="1" ref="Y245" ca="1">HYPERLINK("#"&amp;CELL("direccion",Tabla_471032!A241),"238")</f>
        <v>238</v>
      </c>
      <c r="Z245" s="5" t="str" cm="1">
        <f t="array" aca="1" ref="Z245" ca="1">HYPERLINK("#"&amp;CELL("direccion",Tabla_471059!A241),"238")</f>
        <v>238</v>
      </c>
      <c r="AA245" s="5" t="str" cm="1">
        <f t="array" aca="1" ref="AA245" ca="1">HYPERLINK("#"&amp;CELL("direccion",Tabla_471071!A241),"238")</f>
        <v>238</v>
      </c>
      <c r="AB245" s="5" t="str" cm="1">
        <f t="array" aca="1" ref="AB245" ca="1">HYPERLINK("#"&amp;CELL("direccion",Tabla_471062!A241),"238")</f>
        <v>238</v>
      </c>
      <c r="AC245" s="5" t="str" cm="1">
        <f t="array" aca="1" ref="AC245" ca="1">HYPERLINK("#"&amp;CELL("direccion",Tabla_471074!A241),"238")</f>
        <v>238</v>
      </c>
      <c r="AD245" t="s">
        <v>213</v>
      </c>
      <c r="AE245" s="3">
        <v>45747</v>
      </c>
    </row>
    <row r="246" spans="1:31" x14ac:dyDescent="0.3">
      <c r="A246">
        <v>2025</v>
      </c>
      <c r="B246" s="3">
        <v>45658</v>
      </c>
      <c r="C246" s="3">
        <v>45747</v>
      </c>
      <c r="D246" t="s">
        <v>84</v>
      </c>
      <c r="E246">
        <v>179</v>
      </c>
      <c r="F246" t="s">
        <v>367</v>
      </c>
      <c r="G246" t="s">
        <v>367</v>
      </c>
      <c r="H246" t="s">
        <v>225</v>
      </c>
      <c r="I246" t="s">
        <v>692</v>
      </c>
      <c r="J246" t="s">
        <v>532</v>
      </c>
      <c r="K246" t="s">
        <v>857</v>
      </c>
      <c r="L246" t="s">
        <v>91</v>
      </c>
      <c r="M246">
        <v>13088</v>
      </c>
      <c r="N246" t="s">
        <v>212</v>
      </c>
      <c r="O246">
        <v>10672.66</v>
      </c>
      <c r="P246" t="s">
        <v>212</v>
      </c>
      <c r="Q246" s="5" t="str" cm="1">
        <f t="array" aca="1" ref="Q246" ca="1">HYPERLINK("#"&amp;CELL("direccion",Tabla_471065!A242),"239")</f>
        <v>239</v>
      </c>
      <c r="R246" s="5" t="str" cm="1">
        <f t="array" aca="1" ref="R246" ca="1">HYPERLINK("#"&amp;CELL("direccion",Tabla_471039!A242),"239")</f>
        <v>239</v>
      </c>
      <c r="S246" s="5" t="str" cm="1">
        <f t="array" aca="1" ref="S246" ca="1">HYPERLINK("#"&amp;CELL("direccion",Tabla_471067!A242),"239")</f>
        <v>239</v>
      </c>
      <c r="T246" s="5" t="str" cm="1">
        <f t="array" aca="1" ref="T246" ca="1">HYPERLINK("#"&amp;CELL("direccion",Tabla_471023!A242),"239")</f>
        <v>239</v>
      </c>
      <c r="U246" s="5" t="str" cm="1">
        <f t="array" aca="1" ref="U246" ca="1">HYPERLINK("#"&amp;CELL("direccion",Tabla_471047!A242),"239")</f>
        <v>239</v>
      </c>
      <c r="V246" s="5" t="str" cm="1">
        <f t="array" aca="1" ref="V246" ca="1">HYPERLINK("#"&amp;CELL("direccion",Tabla_471030!A242),"239")</f>
        <v>239</v>
      </c>
      <c r="W246" s="5" t="str" cm="1">
        <f t="array" aca="1" ref="W246" ca="1">HYPERLINK("#"&amp;CELL("direccion",Tabla_471041!A242),"239")</f>
        <v>239</v>
      </c>
      <c r="X246" s="5" t="str" cm="1">
        <f t="array" aca="1" ref="X246" ca="1">HYPERLINK("#"&amp;CELL("direccion",Tabla_471031!A242),"239")</f>
        <v>239</v>
      </c>
      <c r="Y246" s="5" t="str" cm="1">
        <f t="array" aca="1" ref="Y246" ca="1">HYPERLINK("#"&amp;CELL("direccion",Tabla_471032!A242),"239")</f>
        <v>239</v>
      </c>
      <c r="Z246" s="5" t="str" cm="1">
        <f t="array" aca="1" ref="Z246" ca="1">HYPERLINK("#"&amp;CELL("direccion",Tabla_471059!A242),"239")</f>
        <v>239</v>
      </c>
      <c r="AA246" s="5" t="str" cm="1">
        <f t="array" aca="1" ref="AA246" ca="1">HYPERLINK("#"&amp;CELL("direccion",Tabla_471071!A242),"239")</f>
        <v>239</v>
      </c>
      <c r="AB246" s="5" t="str" cm="1">
        <f t="array" aca="1" ref="AB246" ca="1">HYPERLINK("#"&amp;CELL("direccion",Tabla_471062!A242),"239")</f>
        <v>239</v>
      </c>
      <c r="AC246" s="5" t="str" cm="1">
        <f t="array" aca="1" ref="AC246" ca="1">HYPERLINK("#"&amp;CELL("direccion",Tabla_471074!A242),"239")</f>
        <v>239</v>
      </c>
      <c r="AD246" t="s">
        <v>213</v>
      </c>
      <c r="AE246" s="3">
        <v>45747</v>
      </c>
    </row>
    <row r="247" spans="1:31" x14ac:dyDescent="0.3">
      <c r="A247">
        <v>2025</v>
      </c>
      <c r="B247" s="3">
        <v>45658</v>
      </c>
      <c r="C247" s="3">
        <v>45747</v>
      </c>
      <c r="D247" t="s">
        <v>84</v>
      </c>
      <c r="E247">
        <v>179</v>
      </c>
      <c r="F247" t="s">
        <v>367</v>
      </c>
      <c r="G247" t="s">
        <v>367</v>
      </c>
      <c r="H247" t="s">
        <v>225</v>
      </c>
      <c r="I247" t="s">
        <v>858</v>
      </c>
      <c r="J247" t="s">
        <v>482</v>
      </c>
      <c r="K247" t="s">
        <v>495</v>
      </c>
      <c r="L247" t="s">
        <v>91</v>
      </c>
      <c r="M247">
        <v>13088</v>
      </c>
      <c r="N247" t="s">
        <v>212</v>
      </c>
      <c r="O247">
        <v>10672.66</v>
      </c>
      <c r="P247" t="s">
        <v>212</v>
      </c>
      <c r="Q247" s="5" t="str" cm="1">
        <f t="array" aca="1" ref="Q247" ca="1">HYPERLINK("#"&amp;CELL("direccion",Tabla_471065!A243),"240")</f>
        <v>240</v>
      </c>
      <c r="R247" s="5" t="str" cm="1">
        <f t="array" aca="1" ref="R247" ca="1">HYPERLINK("#"&amp;CELL("direccion",Tabla_471039!A243),"240")</f>
        <v>240</v>
      </c>
      <c r="S247" s="5" t="str" cm="1">
        <f t="array" aca="1" ref="S247" ca="1">HYPERLINK("#"&amp;CELL("direccion",Tabla_471067!A243),"240")</f>
        <v>240</v>
      </c>
      <c r="T247" s="5" t="str" cm="1">
        <f t="array" aca="1" ref="T247" ca="1">HYPERLINK("#"&amp;CELL("direccion",Tabla_471023!A243),"240")</f>
        <v>240</v>
      </c>
      <c r="U247" s="5" t="str" cm="1">
        <f t="array" aca="1" ref="U247" ca="1">HYPERLINK("#"&amp;CELL("direccion",Tabla_471047!A243),"240")</f>
        <v>240</v>
      </c>
      <c r="V247" s="5" t="str" cm="1">
        <f t="array" aca="1" ref="V247" ca="1">HYPERLINK("#"&amp;CELL("direccion",Tabla_471030!A243),"240")</f>
        <v>240</v>
      </c>
      <c r="W247" s="5" t="str" cm="1">
        <f t="array" aca="1" ref="W247" ca="1">HYPERLINK("#"&amp;CELL("direccion",Tabla_471041!A243),"240")</f>
        <v>240</v>
      </c>
      <c r="X247" s="5" t="str" cm="1">
        <f t="array" aca="1" ref="X247" ca="1">HYPERLINK("#"&amp;CELL("direccion",Tabla_471031!A243),"240")</f>
        <v>240</v>
      </c>
      <c r="Y247" s="5" t="str" cm="1">
        <f t="array" aca="1" ref="Y247" ca="1">HYPERLINK("#"&amp;CELL("direccion",Tabla_471032!A243),"240")</f>
        <v>240</v>
      </c>
      <c r="Z247" s="5" t="str" cm="1">
        <f t="array" aca="1" ref="Z247" ca="1">HYPERLINK("#"&amp;CELL("direccion",Tabla_471059!A243),"240")</f>
        <v>240</v>
      </c>
      <c r="AA247" s="5" t="str" cm="1">
        <f t="array" aca="1" ref="AA247" ca="1">HYPERLINK("#"&amp;CELL("direccion",Tabla_471071!A243),"240")</f>
        <v>240</v>
      </c>
      <c r="AB247" s="5" t="str" cm="1">
        <f t="array" aca="1" ref="AB247" ca="1">HYPERLINK("#"&amp;CELL("direccion",Tabla_471062!A243),"240")</f>
        <v>240</v>
      </c>
      <c r="AC247" s="5" t="str" cm="1">
        <f t="array" aca="1" ref="AC247" ca="1">HYPERLINK("#"&amp;CELL("direccion",Tabla_471074!A243),"240")</f>
        <v>240</v>
      </c>
      <c r="AD247" t="s">
        <v>213</v>
      </c>
      <c r="AE247" s="3">
        <v>45747</v>
      </c>
    </row>
    <row r="248" spans="1:31" x14ac:dyDescent="0.3">
      <c r="A248">
        <v>2025</v>
      </c>
      <c r="B248" s="3">
        <v>45658</v>
      </c>
      <c r="C248" s="3">
        <v>45747</v>
      </c>
      <c r="D248" t="s">
        <v>84</v>
      </c>
      <c r="E248">
        <v>179</v>
      </c>
      <c r="F248" t="s">
        <v>366</v>
      </c>
      <c r="G248" t="s">
        <v>366</v>
      </c>
      <c r="H248" t="s">
        <v>225</v>
      </c>
      <c r="I248" t="s">
        <v>859</v>
      </c>
      <c r="J248" t="s">
        <v>807</v>
      </c>
      <c r="K248" t="s">
        <v>758</v>
      </c>
      <c r="L248" t="s">
        <v>92</v>
      </c>
      <c r="M248">
        <v>13088</v>
      </c>
      <c r="N248" t="s">
        <v>212</v>
      </c>
      <c r="O248">
        <v>10672.66</v>
      </c>
      <c r="P248" t="s">
        <v>212</v>
      </c>
      <c r="Q248" s="5" t="str" cm="1">
        <f t="array" aca="1" ref="Q248" ca="1">HYPERLINK("#"&amp;CELL("direccion",Tabla_471065!A244),"241")</f>
        <v>241</v>
      </c>
      <c r="R248" s="5" t="str" cm="1">
        <f t="array" aca="1" ref="R248" ca="1">HYPERLINK("#"&amp;CELL("direccion",Tabla_471039!A244),"241")</f>
        <v>241</v>
      </c>
      <c r="S248" s="5" t="str" cm="1">
        <f t="array" aca="1" ref="S248" ca="1">HYPERLINK("#"&amp;CELL("direccion",Tabla_471067!A244),"241")</f>
        <v>241</v>
      </c>
      <c r="T248" s="5" t="str" cm="1">
        <f t="array" aca="1" ref="T248" ca="1">HYPERLINK("#"&amp;CELL("direccion",Tabla_471023!A244),"241")</f>
        <v>241</v>
      </c>
      <c r="U248" s="5" t="str" cm="1">
        <f t="array" aca="1" ref="U248" ca="1">HYPERLINK("#"&amp;CELL("direccion",Tabla_471047!A244),"241")</f>
        <v>241</v>
      </c>
      <c r="V248" s="5" t="str" cm="1">
        <f t="array" aca="1" ref="V248" ca="1">HYPERLINK("#"&amp;CELL("direccion",Tabla_471030!A244),"241")</f>
        <v>241</v>
      </c>
      <c r="W248" s="5" t="str" cm="1">
        <f t="array" aca="1" ref="W248" ca="1">HYPERLINK("#"&amp;CELL("direccion",Tabla_471041!A244),"241")</f>
        <v>241</v>
      </c>
      <c r="X248" s="5" t="str" cm="1">
        <f t="array" aca="1" ref="X248" ca="1">HYPERLINK("#"&amp;CELL("direccion",Tabla_471031!A244),"241")</f>
        <v>241</v>
      </c>
      <c r="Y248" s="5" t="str" cm="1">
        <f t="array" aca="1" ref="Y248" ca="1">HYPERLINK("#"&amp;CELL("direccion",Tabla_471032!A244),"241")</f>
        <v>241</v>
      </c>
      <c r="Z248" s="5" t="str" cm="1">
        <f t="array" aca="1" ref="Z248" ca="1">HYPERLINK("#"&amp;CELL("direccion",Tabla_471059!A244),"241")</f>
        <v>241</v>
      </c>
      <c r="AA248" s="5" t="str" cm="1">
        <f t="array" aca="1" ref="AA248" ca="1">HYPERLINK("#"&amp;CELL("direccion",Tabla_471071!A244),"241")</f>
        <v>241</v>
      </c>
      <c r="AB248" s="5" t="str" cm="1">
        <f t="array" aca="1" ref="AB248" ca="1">HYPERLINK("#"&amp;CELL("direccion",Tabla_471062!A244),"241")</f>
        <v>241</v>
      </c>
      <c r="AC248" s="5" t="str" cm="1">
        <f t="array" aca="1" ref="AC248" ca="1">HYPERLINK("#"&amp;CELL("direccion",Tabla_471074!A244),"241")</f>
        <v>241</v>
      </c>
      <c r="AD248" t="s">
        <v>213</v>
      </c>
      <c r="AE248" s="3">
        <v>45747</v>
      </c>
    </row>
    <row r="249" spans="1:31" x14ac:dyDescent="0.3">
      <c r="A249">
        <v>2025</v>
      </c>
      <c r="B249" s="3">
        <v>45658</v>
      </c>
      <c r="C249" s="3">
        <v>45747</v>
      </c>
      <c r="D249" t="s">
        <v>84</v>
      </c>
      <c r="E249">
        <v>179</v>
      </c>
      <c r="F249" t="s">
        <v>364</v>
      </c>
      <c r="G249" t="s">
        <v>364</v>
      </c>
      <c r="H249" t="s">
        <v>225</v>
      </c>
      <c r="I249" t="s">
        <v>860</v>
      </c>
      <c r="J249" t="s">
        <v>606</v>
      </c>
      <c r="K249" t="s">
        <v>652</v>
      </c>
      <c r="L249" t="s">
        <v>92</v>
      </c>
      <c r="M249">
        <v>12053</v>
      </c>
      <c r="N249" t="s">
        <v>212</v>
      </c>
      <c r="O249">
        <v>9916.15</v>
      </c>
      <c r="P249" t="s">
        <v>212</v>
      </c>
      <c r="Q249" s="5" t="str" cm="1">
        <f t="array" aca="1" ref="Q249" ca="1">HYPERLINK("#"&amp;CELL("direccion",Tabla_471065!A245),"242")</f>
        <v>242</v>
      </c>
      <c r="R249" s="5" t="str" cm="1">
        <f t="array" aca="1" ref="R249" ca="1">HYPERLINK("#"&amp;CELL("direccion",Tabla_471039!A245),"242")</f>
        <v>242</v>
      </c>
      <c r="S249" s="5" t="str" cm="1">
        <f t="array" aca="1" ref="S249" ca="1">HYPERLINK("#"&amp;CELL("direccion",Tabla_471067!A245),"242")</f>
        <v>242</v>
      </c>
      <c r="T249" s="5" t="str" cm="1">
        <f t="array" aca="1" ref="T249" ca="1">HYPERLINK("#"&amp;CELL("direccion",Tabla_471023!A245),"242")</f>
        <v>242</v>
      </c>
      <c r="U249" s="5" t="str" cm="1">
        <f t="array" aca="1" ref="U249" ca="1">HYPERLINK("#"&amp;CELL("direccion",Tabla_471047!A245),"242")</f>
        <v>242</v>
      </c>
      <c r="V249" s="5" t="str" cm="1">
        <f t="array" aca="1" ref="V249" ca="1">HYPERLINK("#"&amp;CELL("direccion",Tabla_471030!A245),"242")</f>
        <v>242</v>
      </c>
      <c r="W249" s="5" t="str" cm="1">
        <f t="array" aca="1" ref="W249" ca="1">HYPERLINK("#"&amp;CELL("direccion",Tabla_471041!A245),"242")</f>
        <v>242</v>
      </c>
      <c r="X249" s="5" t="str" cm="1">
        <f t="array" aca="1" ref="X249" ca="1">HYPERLINK("#"&amp;CELL("direccion",Tabla_471031!A245),"242")</f>
        <v>242</v>
      </c>
      <c r="Y249" s="5" t="str" cm="1">
        <f t="array" aca="1" ref="Y249" ca="1">HYPERLINK("#"&amp;CELL("direccion",Tabla_471032!A245),"242")</f>
        <v>242</v>
      </c>
      <c r="Z249" s="5" t="str" cm="1">
        <f t="array" aca="1" ref="Z249" ca="1">HYPERLINK("#"&amp;CELL("direccion",Tabla_471059!A245),"242")</f>
        <v>242</v>
      </c>
      <c r="AA249" s="5" t="str" cm="1">
        <f t="array" aca="1" ref="AA249" ca="1">HYPERLINK("#"&amp;CELL("direccion",Tabla_471071!A245),"242")</f>
        <v>242</v>
      </c>
      <c r="AB249" s="5" t="str" cm="1">
        <f t="array" aca="1" ref="AB249" ca="1">HYPERLINK("#"&amp;CELL("direccion",Tabla_471062!A245),"242")</f>
        <v>242</v>
      </c>
      <c r="AC249" s="5" t="str" cm="1">
        <f t="array" aca="1" ref="AC249" ca="1">HYPERLINK("#"&amp;CELL("direccion",Tabla_471074!A245),"242")</f>
        <v>242</v>
      </c>
      <c r="AD249" t="s">
        <v>213</v>
      </c>
      <c r="AE249" s="3">
        <v>45747</v>
      </c>
    </row>
    <row r="250" spans="1:31" x14ac:dyDescent="0.3">
      <c r="A250">
        <v>2025</v>
      </c>
      <c r="B250" s="3">
        <v>45658</v>
      </c>
      <c r="C250" s="3">
        <v>45747</v>
      </c>
      <c r="D250" t="s">
        <v>84</v>
      </c>
      <c r="E250">
        <v>179</v>
      </c>
      <c r="F250" t="s">
        <v>367</v>
      </c>
      <c r="G250" t="s">
        <v>367</v>
      </c>
      <c r="H250" t="s">
        <v>225</v>
      </c>
      <c r="I250" t="s">
        <v>861</v>
      </c>
      <c r="J250" t="s">
        <v>423</v>
      </c>
      <c r="K250" t="s">
        <v>584</v>
      </c>
      <c r="L250" t="s">
        <v>92</v>
      </c>
      <c r="M250">
        <v>13088</v>
      </c>
      <c r="N250" t="s">
        <v>212</v>
      </c>
      <c r="O250">
        <v>10672.66</v>
      </c>
      <c r="P250" t="s">
        <v>212</v>
      </c>
      <c r="Q250" s="5" t="str" cm="1">
        <f t="array" aca="1" ref="Q250" ca="1">HYPERLINK("#"&amp;CELL("direccion",Tabla_471065!A246),"243")</f>
        <v>243</v>
      </c>
      <c r="R250" s="5" t="str" cm="1">
        <f t="array" aca="1" ref="R250" ca="1">HYPERLINK("#"&amp;CELL("direccion",Tabla_471039!A246),"243")</f>
        <v>243</v>
      </c>
      <c r="S250" s="5" t="str" cm="1">
        <f t="array" aca="1" ref="S250" ca="1">HYPERLINK("#"&amp;CELL("direccion",Tabla_471067!A246),"243")</f>
        <v>243</v>
      </c>
      <c r="T250" s="5" t="str" cm="1">
        <f t="array" aca="1" ref="T250" ca="1">HYPERLINK("#"&amp;CELL("direccion",Tabla_471023!A246),"243")</f>
        <v>243</v>
      </c>
      <c r="U250" s="5" t="str" cm="1">
        <f t="array" aca="1" ref="U250" ca="1">HYPERLINK("#"&amp;CELL("direccion",Tabla_471047!A246),"243")</f>
        <v>243</v>
      </c>
      <c r="V250" s="5" t="str" cm="1">
        <f t="array" aca="1" ref="V250" ca="1">HYPERLINK("#"&amp;CELL("direccion",Tabla_471030!A246),"243")</f>
        <v>243</v>
      </c>
      <c r="W250" s="5" t="str" cm="1">
        <f t="array" aca="1" ref="W250" ca="1">HYPERLINK("#"&amp;CELL("direccion",Tabla_471041!A246),"243")</f>
        <v>243</v>
      </c>
      <c r="X250" s="5" t="str" cm="1">
        <f t="array" aca="1" ref="X250" ca="1">HYPERLINK("#"&amp;CELL("direccion",Tabla_471031!A246),"243")</f>
        <v>243</v>
      </c>
      <c r="Y250" s="5" t="str" cm="1">
        <f t="array" aca="1" ref="Y250" ca="1">HYPERLINK("#"&amp;CELL("direccion",Tabla_471032!A246),"243")</f>
        <v>243</v>
      </c>
      <c r="Z250" s="5" t="str" cm="1">
        <f t="array" aca="1" ref="Z250" ca="1">HYPERLINK("#"&amp;CELL("direccion",Tabla_471059!A246),"243")</f>
        <v>243</v>
      </c>
      <c r="AA250" s="5" t="str" cm="1">
        <f t="array" aca="1" ref="AA250" ca="1">HYPERLINK("#"&amp;CELL("direccion",Tabla_471071!A246),"243")</f>
        <v>243</v>
      </c>
      <c r="AB250" s="5" t="str" cm="1">
        <f t="array" aca="1" ref="AB250" ca="1">HYPERLINK("#"&amp;CELL("direccion",Tabla_471062!A246),"243")</f>
        <v>243</v>
      </c>
      <c r="AC250" s="5" t="str" cm="1">
        <f t="array" aca="1" ref="AC250" ca="1">HYPERLINK("#"&amp;CELL("direccion",Tabla_471074!A246),"243")</f>
        <v>243</v>
      </c>
      <c r="AD250" t="s">
        <v>213</v>
      </c>
      <c r="AE250" s="3">
        <v>45747</v>
      </c>
    </row>
    <row r="251" spans="1:31" x14ac:dyDescent="0.3">
      <c r="A251">
        <v>2025</v>
      </c>
      <c r="B251" s="3">
        <v>45658</v>
      </c>
      <c r="C251" s="3">
        <v>45747</v>
      </c>
      <c r="D251" t="s">
        <v>84</v>
      </c>
      <c r="E251">
        <v>179</v>
      </c>
      <c r="F251" t="s">
        <v>367</v>
      </c>
      <c r="G251" t="s">
        <v>367</v>
      </c>
      <c r="H251" t="s">
        <v>225</v>
      </c>
      <c r="I251" t="s">
        <v>445</v>
      </c>
      <c r="J251" t="s">
        <v>463</v>
      </c>
      <c r="K251" t="s">
        <v>768</v>
      </c>
      <c r="L251" t="s">
        <v>92</v>
      </c>
      <c r="M251">
        <v>13088</v>
      </c>
      <c r="N251" t="s">
        <v>212</v>
      </c>
      <c r="O251">
        <v>10672.66</v>
      </c>
      <c r="P251" t="s">
        <v>212</v>
      </c>
      <c r="Q251" s="5" t="str" cm="1">
        <f t="array" aca="1" ref="Q251" ca="1">HYPERLINK("#"&amp;CELL("direccion",Tabla_471065!A247),"244")</f>
        <v>244</v>
      </c>
      <c r="R251" s="5" t="str" cm="1">
        <f t="array" aca="1" ref="R251" ca="1">HYPERLINK("#"&amp;CELL("direccion",Tabla_471039!A247),"244")</f>
        <v>244</v>
      </c>
      <c r="S251" s="5" t="str" cm="1">
        <f t="array" aca="1" ref="S251" ca="1">HYPERLINK("#"&amp;CELL("direccion",Tabla_471067!A247),"244")</f>
        <v>244</v>
      </c>
      <c r="T251" s="5" t="str" cm="1">
        <f t="array" aca="1" ref="T251" ca="1">HYPERLINK("#"&amp;CELL("direccion",Tabla_471023!A247),"244")</f>
        <v>244</v>
      </c>
      <c r="U251" s="5" t="str" cm="1">
        <f t="array" aca="1" ref="U251" ca="1">HYPERLINK("#"&amp;CELL("direccion",Tabla_471047!A247),"244")</f>
        <v>244</v>
      </c>
      <c r="V251" s="5" t="str" cm="1">
        <f t="array" aca="1" ref="V251" ca="1">HYPERLINK("#"&amp;CELL("direccion",Tabla_471030!A247),"244")</f>
        <v>244</v>
      </c>
      <c r="W251" s="5" t="str" cm="1">
        <f t="array" aca="1" ref="W251" ca="1">HYPERLINK("#"&amp;CELL("direccion",Tabla_471041!A247),"244")</f>
        <v>244</v>
      </c>
      <c r="X251" s="5" t="str" cm="1">
        <f t="array" aca="1" ref="X251" ca="1">HYPERLINK("#"&amp;CELL("direccion",Tabla_471031!A247),"244")</f>
        <v>244</v>
      </c>
      <c r="Y251" s="5" t="str" cm="1">
        <f t="array" aca="1" ref="Y251" ca="1">HYPERLINK("#"&amp;CELL("direccion",Tabla_471032!A247),"244")</f>
        <v>244</v>
      </c>
      <c r="Z251" s="5" t="str" cm="1">
        <f t="array" aca="1" ref="Z251" ca="1">HYPERLINK("#"&amp;CELL("direccion",Tabla_471059!A247),"244")</f>
        <v>244</v>
      </c>
      <c r="AA251" s="5" t="str" cm="1">
        <f t="array" aca="1" ref="AA251" ca="1">HYPERLINK("#"&amp;CELL("direccion",Tabla_471071!A247),"244")</f>
        <v>244</v>
      </c>
      <c r="AB251" s="5" t="str" cm="1">
        <f t="array" aca="1" ref="AB251" ca="1">HYPERLINK("#"&amp;CELL("direccion",Tabla_471062!A247),"244")</f>
        <v>244</v>
      </c>
      <c r="AC251" s="5" t="str" cm="1">
        <f t="array" aca="1" ref="AC251" ca="1">HYPERLINK("#"&amp;CELL("direccion",Tabla_471074!A247),"244")</f>
        <v>244</v>
      </c>
      <c r="AD251" t="s">
        <v>213</v>
      </c>
      <c r="AE251" s="3">
        <v>45747</v>
      </c>
    </row>
    <row r="252" spans="1:31" x14ac:dyDescent="0.3">
      <c r="A252">
        <v>2025</v>
      </c>
      <c r="B252" s="3">
        <v>45658</v>
      </c>
      <c r="C252" s="3">
        <v>45747</v>
      </c>
      <c r="D252" t="s">
        <v>84</v>
      </c>
      <c r="E252">
        <v>179</v>
      </c>
      <c r="F252" t="s">
        <v>368</v>
      </c>
      <c r="G252" t="s">
        <v>368</v>
      </c>
      <c r="H252" t="s">
        <v>225</v>
      </c>
      <c r="I252" t="s">
        <v>862</v>
      </c>
      <c r="J252" t="s">
        <v>434</v>
      </c>
      <c r="K252" t="s">
        <v>434</v>
      </c>
      <c r="L252" t="s">
        <v>91</v>
      </c>
      <c r="M252">
        <v>13088</v>
      </c>
      <c r="N252" t="s">
        <v>212</v>
      </c>
      <c r="O252">
        <v>10672.66</v>
      </c>
      <c r="P252" t="s">
        <v>212</v>
      </c>
      <c r="Q252" s="5" t="str" cm="1">
        <f t="array" aca="1" ref="Q252" ca="1">HYPERLINK("#"&amp;CELL("direccion",Tabla_471065!A248),"245")</f>
        <v>245</v>
      </c>
      <c r="R252" s="5" t="str" cm="1">
        <f t="array" aca="1" ref="R252" ca="1">HYPERLINK("#"&amp;CELL("direccion",Tabla_471039!A248),"245")</f>
        <v>245</v>
      </c>
      <c r="S252" s="5" t="str" cm="1">
        <f t="array" aca="1" ref="S252" ca="1">HYPERLINK("#"&amp;CELL("direccion",Tabla_471067!A248),"245")</f>
        <v>245</v>
      </c>
      <c r="T252" s="5" t="str" cm="1">
        <f t="array" aca="1" ref="T252" ca="1">HYPERLINK("#"&amp;CELL("direccion",Tabla_471023!A248),"245")</f>
        <v>245</v>
      </c>
      <c r="U252" s="5" t="str" cm="1">
        <f t="array" aca="1" ref="U252" ca="1">HYPERLINK("#"&amp;CELL("direccion",Tabla_471047!A248),"245")</f>
        <v>245</v>
      </c>
      <c r="V252" s="5" t="str" cm="1">
        <f t="array" aca="1" ref="V252" ca="1">HYPERLINK("#"&amp;CELL("direccion",Tabla_471030!A248),"245")</f>
        <v>245</v>
      </c>
      <c r="W252" s="5" t="str" cm="1">
        <f t="array" aca="1" ref="W252" ca="1">HYPERLINK("#"&amp;CELL("direccion",Tabla_471041!A248),"245")</f>
        <v>245</v>
      </c>
      <c r="X252" s="5" t="str" cm="1">
        <f t="array" aca="1" ref="X252" ca="1">HYPERLINK("#"&amp;CELL("direccion",Tabla_471031!A248),"245")</f>
        <v>245</v>
      </c>
      <c r="Y252" s="5" t="str" cm="1">
        <f t="array" aca="1" ref="Y252" ca="1">HYPERLINK("#"&amp;CELL("direccion",Tabla_471032!A248),"245")</f>
        <v>245</v>
      </c>
      <c r="Z252" s="5" t="str" cm="1">
        <f t="array" aca="1" ref="Z252" ca="1">HYPERLINK("#"&amp;CELL("direccion",Tabla_471059!A248),"245")</f>
        <v>245</v>
      </c>
      <c r="AA252" s="5" t="str" cm="1">
        <f t="array" aca="1" ref="AA252" ca="1">HYPERLINK("#"&amp;CELL("direccion",Tabla_471071!A248),"245")</f>
        <v>245</v>
      </c>
      <c r="AB252" s="5" t="str" cm="1">
        <f t="array" aca="1" ref="AB252" ca="1">HYPERLINK("#"&amp;CELL("direccion",Tabla_471062!A248),"245")</f>
        <v>245</v>
      </c>
      <c r="AC252" s="5" t="str" cm="1">
        <f t="array" aca="1" ref="AC252" ca="1">HYPERLINK("#"&amp;CELL("direccion",Tabla_471074!A248),"245")</f>
        <v>245</v>
      </c>
      <c r="AD252" t="s">
        <v>213</v>
      </c>
      <c r="AE252" s="3">
        <v>45747</v>
      </c>
    </row>
    <row r="253" spans="1:31" x14ac:dyDescent="0.3">
      <c r="A253">
        <v>2025</v>
      </c>
      <c r="B253" s="3">
        <v>45658</v>
      </c>
      <c r="C253" s="3">
        <v>45747</v>
      </c>
      <c r="D253" t="s">
        <v>84</v>
      </c>
      <c r="E253">
        <v>179</v>
      </c>
      <c r="F253" t="s">
        <v>367</v>
      </c>
      <c r="G253" t="s">
        <v>367</v>
      </c>
      <c r="H253" t="s">
        <v>225</v>
      </c>
      <c r="I253" t="s">
        <v>863</v>
      </c>
      <c r="J253" t="s">
        <v>751</v>
      </c>
      <c r="K253" t="s">
        <v>864</v>
      </c>
      <c r="L253" t="s">
        <v>92</v>
      </c>
      <c r="M253">
        <v>12053</v>
      </c>
      <c r="N253" t="s">
        <v>212</v>
      </c>
      <c r="O253">
        <v>9916.15</v>
      </c>
      <c r="P253" t="s">
        <v>212</v>
      </c>
      <c r="Q253" s="5" t="str" cm="1">
        <f t="array" aca="1" ref="Q253" ca="1">HYPERLINK("#"&amp;CELL("direccion",Tabla_471065!A249),"246")</f>
        <v>246</v>
      </c>
      <c r="R253" s="5" t="str" cm="1">
        <f t="array" aca="1" ref="R253" ca="1">HYPERLINK("#"&amp;CELL("direccion",Tabla_471039!A249),"246")</f>
        <v>246</v>
      </c>
      <c r="S253" s="5" t="str" cm="1">
        <f t="array" aca="1" ref="S253" ca="1">HYPERLINK("#"&amp;CELL("direccion",Tabla_471067!A249),"246")</f>
        <v>246</v>
      </c>
      <c r="T253" s="5" t="str" cm="1">
        <f t="array" aca="1" ref="T253" ca="1">HYPERLINK("#"&amp;CELL("direccion",Tabla_471023!A249),"246")</f>
        <v>246</v>
      </c>
      <c r="U253" s="5" t="str" cm="1">
        <f t="array" aca="1" ref="U253" ca="1">HYPERLINK("#"&amp;CELL("direccion",Tabla_471047!A249),"246")</f>
        <v>246</v>
      </c>
      <c r="V253" s="5" t="str" cm="1">
        <f t="array" aca="1" ref="V253" ca="1">HYPERLINK("#"&amp;CELL("direccion",Tabla_471030!A249),"246")</f>
        <v>246</v>
      </c>
      <c r="W253" s="5" t="str" cm="1">
        <f t="array" aca="1" ref="W253" ca="1">HYPERLINK("#"&amp;CELL("direccion",Tabla_471041!A249),"246")</f>
        <v>246</v>
      </c>
      <c r="X253" s="5" t="str" cm="1">
        <f t="array" aca="1" ref="X253" ca="1">HYPERLINK("#"&amp;CELL("direccion",Tabla_471031!A249),"246")</f>
        <v>246</v>
      </c>
      <c r="Y253" s="5" t="str" cm="1">
        <f t="array" aca="1" ref="Y253" ca="1">HYPERLINK("#"&amp;CELL("direccion",Tabla_471032!A249),"246")</f>
        <v>246</v>
      </c>
      <c r="Z253" s="5" t="str" cm="1">
        <f t="array" aca="1" ref="Z253" ca="1">HYPERLINK("#"&amp;CELL("direccion",Tabla_471059!A249),"246")</f>
        <v>246</v>
      </c>
      <c r="AA253" s="5" t="str" cm="1">
        <f t="array" aca="1" ref="AA253" ca="1">HYPERLINK("#"&amp;CELL("direccion",Tabla_471071!A249),"246")</f>
        <v>246</v>
      </c>
      <c r="AB253" s="5" t="str" cm="1">
        <f t="array" aca="1" ref="AB253" ca="1">HYPERLINK("#"&amp;CELL("direccion",Tabla_471062!A249),"246")</f>
        <v>246</v>
      </c>
      <c r="AC253" s="5" t="str" cm="1">
        <f t="array" aca="1" ref="AC253" ca="1">HYPERLINK("#"&amp;CELL("direccion",Tabla_471074!A249),"246")</f>
        <v>246</v>
      </c>
      <c r="AD253" t="s">
        <v>213</v>
      </c>
      <c r="AE253" s="3">
        <v>45747</v>
      </c>
    </row>
    <row r="254" spans="1:31" x14ac:dyDescent="0.3">
      <c r="A254">
        <v>2025</v>
      </c>
      <c r="B254" s="3">
        <v>45658</v>
      </c>
      <c r="C254" s="3">
        <v>45747</v>
      </c>
      <c r="D254" t="s">
        <v>84</v>
      </c>
      <c r="E254">
        <v>179</v>
      </c>
      <c r="F254" t="s">
        <v>369</v>
      </c>
      <c r="G254" t="s">
        <v>369</v>
      </c>
      <c r="H254" t="s">
        <v>225</v>
      </c>
      <c r="I254" t="s">
        <v>865</v>
      </c>
      <c r="J254" t="s">
        <v>866</v>
      </c>
      <c r="K254" t="s">
        <v>867</v>
      </c>
      <c r="L254" t="s">
        <v>91</v>
      </c>
      <c r="M254">
        <v>12053</v>
      </c>
      <c r="N254" t="s">
        <v>212</v>
      </c>
      <c r="O254">
        <v>9916.15</v>
      </c>
      <c r="P254" t="s">
        <v>212</v>
      </c>
      <c r="Q254" s="5" t="str" cm="1">
        <f t="array" aca="1" ref="Q254" ca="1">HYPERLINK("#"&amp;CELL("direccion",Tabla_471065!A250),"247")</f>
        <v>247</v>
      </c>
      <c r="R254" s="5" t="str" cm="1">
        <f t="array" aca="1" ref="R254" ca="1">HYPERLINK("#"&amp;CELL("direccion",Tabla_471039!A250),"247")</f>
        <v>247</v>
      </c>
      <c r="S254" s="5" t="str" cm="1">
        <f t="array" aca="1" ref="S254" ca="1">HYPERLINK("#"&amp;CELL("direccion",Tabla_471067!A250),"247")</f>
        <v>247</v>
      </c>
      <c r="T254" s="5" t="str" cm="1">
        <f t="array" aca="1" ref="T254" ca="1">HYPERLINK("#"&amp;CELL("direccion",Tabla_471023!A250),"247")</f>
        <v>247</v>
      </c>
      <c r="U254" s="5" t="str" cm="1">
        <f t="array" aca="1" ref="U254" ca="1">HYPERLINK("#"&amp;CELL("direccion",Tabla_471047!A250),"247")</f>
        <v>247</v>
      </c>
      <c r="V254" s="5" t="str" cm="1">
        <f t="array" aca="1" ref="V254" ca="1">HYPERLINK("#"&amp;CELL("direccion",Tabla_471030!A250),"247")</f>
        <v>247</v>
      </c>
      <c r="W254" s="5" t="str" cm="1">
        <f t="array" aca="1" ref="W254" ca="1">HYPERLINK("#"&amp;CELL("direccion",Tabla_471041!A250),"247")</f>
        <v>247</v>
      </c>
      <c r="X254" s="5" t="str" cm="1">
        <f t="array" aca="1" ref="X254" ca="1">HYPERLINK("#"&amp;CELL("direccion",Tabla_471031!A250),"247")</f>
        <v>247</v>
      </c>
      <c r="Y254" s="5" t="str" cm="1">
        <f t="array" aca="1" ref="Y254" ca="1">HYPERLINK("#"&amp;CELL("direccion",Tabla_471032!A250),"247")</f>
        <v>247</v>
      </c>
      <c r="Z254" s="5" t="str" cm="1">
        <f t="array" aca="1" ref="Z254" ca="1">HYPERLINK("#"&amp;CELL("direccion",Tabla_471059!A250),"247")</f>
        <v>247</v>
      </c>
      <c r="AA254" s="5" t="str" cm="1">
        <f t="array" aca="1" ref="AA254" ca="1">HYPERLINK("#"&amp;CELL("direccion",Tabla_471071!A250),"247")</f>
        <v>247</v>
      </c>
      <c r="AB254" s="5" t="str" cm="1">
        <f t="array" aca="1" ref="AB254" ca="1">HYPERLINK("#"&amp;CELL("direccion",Tabla_471062!A250),"247")</f>
        <v>247</v>
      </c>
      <c r="AC254" s="5" t="str" cm="1">
        <f t="array" aca="1" ref="AC254" ca="1">HYPERLINK("#"&amp;CELL("direccion",Tabla_471074!A250),"247")</f>
        <v>247</v>
      </c>
      <c r="AD254" t="s">
        <v>213</v>
      </c>
      <c r="AE254" s="3">
        <v>45747</v>
      </c>
    </row>
    <row r="255" spans="1:31" x14ac:dyDescent="0.3">
      <c r="A255">
        <v>2025</v>
      </c>
      <c r="B255" s="3">
        <v>45658</v>
      </c>
      <c r="C255" s="3">
        <v>45747</v>
      </c>
      <c r="D255" t="s">
        <v>84</v>
      </c>
      <c r="E255">
        <v>179</v>
      </c>
      <c r="F255" t="s">
        <v>367</v>
      </c>
      <c r="G255" t="s">
        <v>367</v>
      </c>
      <c r="H255" t="s">
        <v>225</v>
      </c>
      <c r="I255" t="s">
        <v>868</v>
      </c>
      <c r="J255" t="s">
        <v>869</v>
      </c>
      <c r="K255" t="s">
        <v>870</v>
      </c>
      <c r="L255" t="s">
        <v>92</v>
      </c>
      <c r="M255">
        <v>13088</v>
      </c>
      <c r="N255" t="s">
        <v>212</v>
      </c>
      <c r="O255">
        <v>10672.66</v>
      </c>
      <c r="P255" t="s">
        <v>212</v>
      </c>
      <c r="Q255" s="5" t="str" cm="1">
        <f t="array" aca="1" ref="Q255" ca="1">HYPERLINK("#"&amp;CELL("direccion",Tabla_471065!A251),"248")</f>
        <v>248</v>
      </c>
      <c r="R255" s="5" t="str" cm="1">
        <f t="array" aca="1" ref="R255" ca="1">HYPERLINK("#"&amp;CELL("direccion",Tabla_471039!A251),"248")</f>
        <v>248</v>
      </c>
      <c r="S255" s="5" t="str" cm="1">
        <f t="array" aca="1" ref="S255" ca="1">HYPERLINK("#"&amp;CELL("direccion",Tabla_471067!A251),"248")</f>
        <v>248</v>
      </c>
      <c r="T255" s="5" t="str" cm="1">
        <f t="array" aca="1" ref="T255" ca="1">HYPERLINK("#"&amp;CELL("direccion",Tabla_471023!A251),"248")</f>
        <v>248</v>
      </c>
      <c r="U255" s="5" t="str" cm="1">
        <f t="array" aca="1" ref="U255" ca="1">HYPERLINK("#"&amp;CELL("direccion",Tabla_471047!A251),"248")</f>
        <v>248</v>
      </c>
      <c r="V255" s="5" t="str" cm="1">
        <f t="array" aca="1" ref="V255" ca="1">HYPERLINK("#"&amp;CELL("direccion",Tabla_471030!A251),"248")</f>
        <v>248</v>
      </c>
      <c r="W255" s="5" t="str" cm="1">
        <f t="array" aca="1" ref="W255" ca="1">HYPERLINK("#"&amp;CELL("direccion",Tabla_471041!A251),"248")</f>
        <v>248</v>
      </c>
      <c r="X255" s="5" t="str" cm="1">
        <f t="array" aca="1" ref="X255" ca="1">HYPERLINK("#"&amp;CELL("direccion",Tabla_471031!A251),"248")</f>
        <v>248</v>
      </c>
      <c r="Y255" s="5" t="str" cm="1">
        <f t="array" aca="1" ref="Y255" ca="1">HYPERLINK("#"&amp;CELL("direccion",Tabla_471032!A251),"248")</f>
        <v>248</v>
      </c>
      <c r="Z255" s="5" t="str" cm="1">
        <f t="array" aca="1" ref="Z255" ca="1">HYPERLINK("#"&amp;CELL("direccion",Tabla_471059!A251),"248")</f>
        <v>248</v>
      </c>
      <c r="AA255" s="5" t="str" cm="1">
        <f t="array" aca="1" ref="AA255" ca="1">HYPERLINK("#"&amp;CELL("direccion",Tabla_471071!A251),"248")</f>
        <v>248</v>
      </c>
      <c r="AB255" s="5" t="str" cm="1">
        <f t="array" aca="1" ref="AB255" ca="1">HYPERLINK("#"&amp;CELL("direccion",Tabla_471062!A251),"248")</f>
        <v>248</v>
      </c>
      <c r="AC255" s="5" t="str" cm="1">
        <f t="array" aca="1" ref="AC255" ca="1">HYPERLINK("#"&amp;CELL("direccion",Tabla_471074!A251),"248")</f>
        <v>248</v>
      </c>
      <c r="AD255" t="s">
        <v>213</v>
      </c>
      <c r="AE255" s="3">
        <v>45747</v>
      </c>
    </row>
    <row r="256" spans="1:31" x14ac:dyDescent="0.3">
      <c r="A256">
        <v>2025</v>
      </c>
      <c r="B256" s="3">
        <v>45658</v>
      </c>
      <c r="C256" s="3">
        <v>45747</v>
      </c>
      <c r="D256" t="s">
        <v>84</v>
      </c>
      <c r="E256">
        <v>179</v>
      </c>
      <c r="F256" t="s">
        <v>364</v>
      </c>
      <c r="G256" t="s">
        <v>364</v>
      </c>
      <c r="H256" t="s">
        <v>225</v>
      </c>
      <c r="I256" t="s">
        <v>456</v>
      </c>
      <c r="J256" t="s">
        <v>871</v>
      </c>
      <c r="K256" t="s">
        <v>872</v>
      </c>
      <c r="L256" t="s">
        <v>91</v>
      </c>
      <c r="M256">
        <v>13088</v>
      </c>
      <c r="N256" t="s">
        <v>212</v>
      </c>
      <c r="O256">
        <v>10672.66</v>
      </c>
      <c r="P256" t="s">
        <v>212</v>
      </c>
      <c r="Q256" s="5" t="str" cm="1">
        <f t="array" aca="1" ref="Q256" ca="1">HYPERLINK("#"&amp;CELL("direccion",Tabla_471065!A252),"249")</f>
        <v>249</v>
      </c>
      <c r="R256" s="5" t="str" cm="1">
        <f t="array" aca="1" ref="R256" ca="1">HYPERLINK("#"&amp;CELL("direccion",Tabla_471039!A252),"249")</f>
        <v>249</v>
      </c>
      <c r="S256" s="5" t="str" cm="1">
        <f t="array" aca="1" ref="S256" ca="1">HYPERLINK("#"&amp;CELL("direccion",Tabla_471067!A252),"249")</f>
        <v>249</v>
      </c>
      <c r="T256" s="5" t="str" cm="1">
        <f t="array" aca="1" ref="T256" ca="1">HYPERLINK("#"&amp;CELL("direccion",Tabla_471023!A252),"249")</f>
        <v>249</v>
      </c>
      <c r="U256" s="5" t="str" cm="1">
        <f t="array" aca="1" ref="U256" ca="1">HYPERLINK("#"&amp;CELL("direccion",Tabla_471047!A252),"249")</f>
        <v>249</v>
      </c>
      <c r="V256" s="5" t="str" cm="1">
        <f t="array" aca="1" ref="V256" ca="1">HYPERLINK("#"&amp;CELL("direccion",Tabla_471030!A252),"249")</f>
        <v>249</v>
      </c>
      <c r="W256" s="5" t="str" cm="1">
        <f t="array" aca="1" ref="W256" ca="1">HYPERLINK("#"&amp;CELL("direccion",Tabla_471041!A252),"249")</f>
        <v>249</v>
      </c>
      <c r="X256" s="5" t="str" cm="1">
        <f t="array" aca="1" ref="X256" ca="1">HYPERLINK("#"&amp;CELL("direccion",Tabla_471031!A252),"249")</f>
        <v>249</v>
      </c>
      <c r="Y256" s="5" t="str" cm="1">
        <f t="array" aca="1" ref="Y256" ca="1">HYPERLINK("#"&amp;CELL("direccion",Tabla_471032!A252),"249")</f>
        <v>249</v>
      </c>
      <c r="Z256" s="5" t="str" cm="1">
        <f t="array" aca="1" ref="Z256" ca="1">HYPERLINK("#"&amp;CELL("direccion",Tabla_471059!A252),"249")</f>
        <v>249</v>
      </c>
      <c r="AA256" s="5" t="str" cm="1">
        <f t="array" aca="1" ref="AA256" ca="1">HYPERLINK("#"&amp;CELL("direccion",Tabla_471071!A252),"249")</f>
        <v>249</v>
      </c>
      <c r="AB256" s="5" t="str" cm="1">
        <f t="array" aca="1" ref="AB256" ca="1">HYPERLINK("#"&amp;CELL("direccion",Tabla_471062!A252),"249")</f>
        <v>249</v>
      </c>
      <c r="AC256" s="5" t="str" cm="1">
        <f t="array" aca="1" ref="AC256" ca="1">HYPERLINK("#"&amp;CELL("direccion",Tabla_471074!A252),"249")</f>
        <v>249</v>
      </c>
      <c r="AD256" t="s">
        <v>213</v>
      </c>
      <c r="AE256" s="3">
        <v>45747</v>
      </c>
    </row>
    <row r="257" spans="1:31" x14ac:dyDescent="0.3">
      <c r="A257">
        <v>2025</v>
      </c>
      <c r="B257" s="3">
        <v>45658</v>
      </c>
      <c r="C257" s="3">
        <v>45747</v>
      </c>
      <c r="D257" t="s">
        <v>84</v>
      </c>
      <c r="E257">
        <v>179</v>
      </c>
      <c r="F257" t="s">
        <v>364</v>
      </c>
      <c r="G257" t="s">
        <v>364</v>
      </c>
      <c r="H257" t="s">
        <v>225</v>
      </c>
      <c r="I257" t="s">
        <v>787</v>
      </c>
      <c r="J257" t="s">
        <v>873</v>
      </c>
      <c r="K257" t="s">
        <v>557</v>
      </c>
      <c r="L257" t="s">
        <v>91</v>
      </c>
      <c r="M257">
        <v>13088</v>
      </c>
      <c r="N257" t="s">
        <v>212</v>
      </c>
      <c r="O257">
        <v>10672.66</v>
      </c>
      <c r="P257" t="s">
        <v>212</v>
      </c>
      <c r="Q257" s="5" t="str" cm="1">
        <f t="array" aca="1" ref="Q257" ca="1">HYPERLINK("#"&amp;CELL("direccion",Tabla_471065!A253),"250")</f>
        <v>250</v>
      </c>
      <c r="R257" s="5" t="str" cm="1">
        <f t="array" aca="1" ref="R257" ca="1">HYPERLINK("#"&amp;CELL("direccion",Tabla_471039!A253),"250")</f>
        <v>250</v>
      </c>
      <c r="S257" s="5" t="str" cm="1">
        <f t="array" aca="1" ref="S257" ca="1">HYPERLINK("#"&amp;CELL("direccion",Tabla_471067!A253),"250")</f>
        <v>250</v>
      </c>
      <c r="T257" s="5" t="str" cm="1">
        <f t="array" aca="1" ref="T257" ca="1">HYPERLINK("#"&amp;CELL("direccion",Tabla_471023!A253),"250")</f>
        <v>250</v>
      </c>
      <c r="U257" s="5" t="str" cm="1">
        <f t="array" aca="1" ref="U257" ca="1">HYPERLINK("#"&amp;CELL("direccion",Tabla_471047!A253),"250")</f>
        <v>250</v>
      </c>
      <c r="V257" s="5" t="str" cm="1">
        <f t="array" aca="1" ref="V257" ca="1">HYPERLINK("#"&amp;CELL("direccion",Tabla_471030!A253),"250")</f>
        <v>250</v>
      </c>
      <c r="W257" s="5" t="str" cm="1">
        <f t="array" aca="1" ref="W257" ca="1">HYPERLINK("#"&amp;CELL("direccion",Tabla_471041!A253),"250")</f>
        <v>250</v>
      </c>
      <c r="X257" s="5" t="str" cm="1">
        <f t="array" aca="1" ref="X257" ca="1">HYPERLINK("#"&amp;CELL("direccion",Tabla_471031!A253),"250")</f>
        <v>250</v>
      </c>
      <c r="Y257" s="5" t="str" cm="1">
        <f t="array" aca="1" ref="Y257" ca="1">HYPERLINK("#"&amp;CELL("direccion",Tabla_471032!A253),"250")</f>
        <v>250</v>
      </c>
      <c r="Z257" s="5" t="str" cm="1">
        <f t="array" aca="1" ref="Z257" ca="1">HYPERLINK("#"&amp;CELL("direccion",Tabla_471059!A253),"250")</f>
        <v>250</v>
      </c>
      <c r="AA257" s="5" t="str" cm="1">
        <f t="array" aca="1" ref="AA257" ca="1">HYPERLINK("#"&amp;CELL("direccion",Tabla_471071!A253),"250")</f>
        <v>250</v>
      </c>
      <c r="AB257" s="5" t="str" cm="1">
        <f t="array" aca="1" ref="AB257" ca="1">HYPERLINK("#"&amp;CELL("direccion",Tabla_471062!A253),"250")</f>
        <v>250</v>
      </c>
      <c r="AC257" s="5" t="str" cm="1">
        <f t="array" aca="1" ref="AC257" ca="1">HYPERLINK("#"&amp;CELL("direccion",Tabla_471074!A253),"250")</f>
        <v>250</v>
      </c>
      <c r="AD257" t="s">
        <v>213</v>
      </c>
      <c r="AE257" s="3">
        <v>45747</v>
      </c>
    </row>
    <row r="258" spans="1:31" x14ac:dyDescent="0.3">
      <c r="A258">
        <v>2025</v>
      </c>
      <c r="B258" s="3">
        <v>45658</v>
      </c>
      <c r="C258" s="3">
        <v>45747</v>
      </c>
      <c r="D258" t="s">
        <v>84</v>
      </c>
      <c r="E258">
        <v>179</v>
      </c>
      <c r="F258" t="s">
        <v>364</v>
      </c>
      <c r="G258" t="s">
        <v>364</v>
      </c>
      <c r="H258" t="s">
        <v>225</v>
      </c>
      <c r="I258" t="s">
        <v>874</v>
      </c>
      <c r="J258" t="s">
        <v>453</v>
      </c>
      <c r="K258" t="s">
        <v>552</v>
      </c>
      <c r="L258" t="s">
        <v>92</v>
      </c>
      <c r="M258">
        <v>12053</v>
      </c>
      <c r="N258" t="s">
        <v>212</v>
      </c>
      <c r="O258">
        <v>9916.15</v>
      </c>
      <c r="P258" t="s">
        <v>212</v>
      </c>
      <c r="Q258" s="5" t="str" cm="1">
        <f t="array" aca="1" ref="Q258" ca="1">HYPERLINK("#"&amp;CELL("direccion",Tabla_471065!A254),"251")</f>
        <v>251</v>
      </c>
      <c r="R258" s="5" t="str" cm="1">
        <f t="array" aca="1" ref="R258" ca="1">HYPERLINK("#"&amp;CELL("direccion",Tabla_471039!A254),"251")</f>
        <v>251</v>
      </c>
      <c r="S258" s="5" t="str" cm="1">
        <f t="array" aca="1" ref="S258" ca="1">HYPERLINK("#"&amp;CELL("direccion",Tabla_471067!A254),"251")</f>
        <v>251</v>
      </c>
      <c r="T258" s="5" t="str" cm="1">
        <f t="array" aca="1" ref="T258" ca="1">HYPERLINK("#"&amp;CELL("direccion",Tabla_471023!A254),"251")</f>
        <v>251</v>
      </c>
      <c r="U258" s="5" t="str" cm="1">
        <f t="array" aca="1" ref="U258" ca="1">HYPERLINK("#"&amp;CELL("direccion",Tabla_471047!A254),"251")</f>
        <v>251</v>
      </c>
      <c r="V258" s="5" t="str" cm="1">
        <f t="array" aca="1" ref="V258" ca="1">HYPERLINK("#"&amp;CELL("direccion",Tabla_471030!A254),"251")</f>
        <v>251</v>
      </c>
      <c r="W258" s="5" t="str" cm="1">
        <f t="array" aca="1" ref="W258" ca="1">HYPERLINK("#"&amp;CELL("direccion",Tabla_471041!A254),"251")</f>
        <v>251</v>
      </c>
      <c r="X258" s="5" t="str" cm="1">
        <f t="array" aca="1" ref="X258" ca="1">HYPERLINK("#"&amp;CELL("direccion",Tabla_471031!A254),"251")</f>
        <v>251</v>
      </c>
      <c r="Y258" s="5" t="str" cm="1">
        <f t="array" aca="1" ref="Y258" ca="1">HYPERLINK("#"&amp;CELL("direccion",Tabla_471032!A254),"251")</f>
        <v>251</v>
      </c>
      <c r="Z258" s="5" t="str" cm="1">
        <f t="array" aca="1" ref="Z258" ca="1">HYPERLINK("#"&amp;CELL("direccion",Tabla_471059!A254),"251")</f>
        <v>251</v>
      </c>
      <c r="AA258" s="5" t="str" cm="1">
        <f t="array" aca="1" ref="AA258" ca="1">HYPERLINK("#"&amp;CELL("direccion",Tabla_471071!A254),"251")</f>
        <v>251</v>
      </c>
      <c r="AB258" s="5" t="str" cm="1">
        <f t="array" aca="1" ref="AB258" ca="1">HYPERLINK("#"&amp;CELL("direccion",Tabla_471062!A254),"251")</f>
        <v>251</v>
      </c>
      <c r="AC258" s="5" t="str" cm="1">
        <f t="array" aca="1" ref="AC258" ca="1">HYPERLINK("#"&amp;CELL("direccion",Tabla_471074!A254),"251")</f>
        <v>251</v>
      </c>
      <c r="AD258" t="s">
        <v>213</v>
      </c>
      <c r="AE258" s="3">
        <v>45747</v>
      </c>
    </row>
    <row r="259" spans="1:31" x14ac:dyDescent="0.3">
      <c r="A259">
        <v>2025</v>
      </c>
      <c r="B259" s="3">
        <v>45658</v>
      </c>
      <c r="C259" s="3">
        <v>45747</v>
      </c>
      <c r="D259" t="s">
        <v>84</v>
      </c>
      <c r="E259">
        <v>179</v>
      </c>
      <c r="F259" t="s">
        <v>370</v>
      </c>
      <c r="G259" t="s">
        <v>370</v>
      </c>
      <c r="H259" t="s">
        <v>225</v>
      </c>
      <c r="I259" t="s">
        <v>735</v>
      </c>
      <c r="J259" t="s">
        <v>449</v>
      </c>
      <c r="K259" t="s">
        <v>875</v>
      </c>
      <c r="L259" t="s">
        <v>92</v>
      </c>
      <c r="M259">
        <v>12053</v>
      </c>
      <c r="N259" t="s">
        <v>212</v>
      </c>
      <c r="O259">
        <v>9916.15</v>
      </c>
      <c r="P259" t="s">
        <v>212</v>
      </c>
      <c r="Q259" s="5" t="str" cm="1">
        <f t="array" aca="1" ref="Q259" ca="1">HYPERLINK("#"&amp;CELL("direccion",Tabla_471065!A255),"252")</f>
        <v>252</v>
      </c>
      <c r="R259" s="5" t="str" cm="1">
        <f t="array" aca="1" ref="R259" ca="1">HYPERLINK("#"&amp;CELL("direccion",Tabla_471039!A255),"252")</f>
        <v>252</v>
      </c>
      <c r="S259" s="5" t="str" cm="1">
        <f t="array" aca="1" ref="S259" ca="1">HYPERLINK("#"&amp;CELL("direccion",Tabla_471067!A255),"252")</f>
        <v>252</v>
      </c>
      <c r="T259" s="5" t="str" cm="1">
        <f t="array" aca="1" ref="T259" ca="1">HYPERLINK("#"&amp;CELL("direccion",Tabla_471023!A255),"252")</f>
        <v>252</v>
      </c>
      <c r="U259" s="5" t="str" cm="1">
        <f t="array" aca="1" ref="U259" ca="1">HYPERLINK("#"&amp;CELL("direccion",Tabla_471047!A255),"252")</f>
        <v>252</v>
      </c>
      <c r="V259" s="5" t="str" cm="1">
        <f t="array" aca="1" ref="V259" ca="1">HYPERLINK("#"&amp;CELL("direccion",Tabla_471030!A255),"252")</f>
        <v>252</v>
      </c>
      <c r="W259" s="5" t="str" cm="1">
        <f t="array" aca="1" ref="W259" ca="1">HYPERLINK("#"&amp;CELL("direccion",Tabla_471041!A255),"252")</f>
        <v>252</v>
      </c>
      <c r="X259" s="5" t="str" cm="1">
        <f t="array" aca="1" ref="X259" ca="1">HYPERLINK("#"&amp;CELL("direccion",Tabla_471031!A255),"252")</f>
        <v>252</v>
      </c>
      <c r="Y259" s="5" t="str" cm="1">
        <f t="array" aca="1" ref="Y259" ca="1">HYPERLINK("#"&amp;CELL("direccion",Tabla_471032!A255),"252")</f>
        <v>252</v>
      </c>
      <c r="Z259" s="5" t="str" cm="1">
        <f t="array" aca="1" ref="Z259" ca="1">HYPERLINK("#"&amp;CELL("direccion",Tabla_471059!A255),"252")</f>
        <v>252</v>
      </c>
      <c r="AA259" s="5" t="str" cm="1">
        <f t="array" aca="1" ref="AA259" ca="1">HYPERLINK("#"&amp;CELL("direccion",Tabla_471071!A255),"252")</f>
        <v>252</v>
      </c>
      <c r="AB259" s="5" t="str" cm="1">
        <f t="array" aca="1" ref="AB259" ca="1">HYPERLINK("#"&amp;CELL("direccion",Tabla_471062!A255),"252")</f>
        <v>252</v>
      </c>
      <c r="AC259" s="5" t="str" cm="1">
        <f t="array" aca="1" ref="AC259" ca="1">HYPERLINK("#"&amp;CELL("direccion",Tabla_471074!A255),"252")</f>
        <v>252</v>
      </c>
      <c r="AD259" t="s">
        <v>213</v>
      </c>
      <c r="AE259" s="3">
        <v>45747</v>
      </c>
    </row>
    <row r="260" spans="1:31" x14ac:dyDescent="0.3">
      <c r="A260">
        <v>2025</v>
      </c>
      <c r="B260" s="3">
        <v>45658</v>
      </c>
      <c r="C260" s="3">
        <v>45747</v>
      </c>
      <c r="D260" t="s">
        <v>84</v>
      </c>
      <c r="E260">
        <v>179</v>
      </c>
      <c r="F260" t="s">
        <v>367</v>
      </c>
      <c r="G260" t="s">
        <v>367</v>
      </c>
      <c r="H260" t="s">
        <v>225</v>
      </c>
      <c r="I260" t="s">
        <v>876</v>
      </c>
      <c r="J260" t="s">
        <v>449</v>
      </c>
      <c r="K260" t="s">
        <v>877</v>
      </c>
      <c r="L260" t="s">
        <v>92</v>
      </c>
      <c r="M260">
        <v>13088</v>
      </c>
      <c r="N260" t="s">
        <v>212</v>
      </c>
      <c r="O260">
        <v>10672.66</v>
      </c>
      <c r="P260" t="s">
        <v>212</v>
      </c>
      <c r="Q260" s="5" t="str" cm="1">
        <f t="array" aca="1" ref="Q260" ca="1">HYPERLINK("#"&amp;CELL("direccion",Tabla_471065!A256),"253")</f>
        <v>253</v>
      </c>
      <c r="R260" s="5" t="str" cm="1">
        <f t="array" aca="1" ref="R260" ca="1">HYPERLINK("#"&amp;CELL("direccion",Tabla_471039!A256),"253")</f>
        <v>253</v>
      </c>
      <c r="S260" s="5" t="str" cm="1">
        <f t="array" aca="1" ref="S260" ca="1">HYPERLINK("#"&amp;CELL("direccion",Tabla_471067!A256),"253")</f>
        <v>253</v>
      </c>
      <c r="T260" s="5" t="str" cm="1">
        <f t="array" aca="1" ref="T260" ca="1">HYPERLINK("#"&amp;CELL("direccion",Tabla_471023!A256),"253")</f>
        <v>253</v>
      </c>
      <c r="U260" s="5" t="str" cm="1">
        <f t="array" aca="1" ref="U260" ca="1">HYPERLINK("#"&amp;CELL("direccion",Tabla_471047!A256),"253")</f>
        <v>253</v>
      </c>
      <c r="V260" s="5" t="str" cm="1">
        <f t="array" aca="1" ref="V260" ca="1">HYPERLINK("#"&amp;CELL("direccion",Tabla_471030!A256),"253")</f>
        <v>253</v>
      </c>
      <c r="W260" s="5" t="str" cm="1">
        <f t="array" aca="1" ref="W260" ca="1">HYPERLINK("#"&amp;CELL("direccion",Tabla_471041!A256),"253")</f>
        <v>253</v>
      </c>
      <c r="X260" s="5" t="str" cm="1">
        <f t="array" aca="1" ref="X260" ca="1">HYPERLINK("#"&amp;CELL("direccion",Tabla_471031!A256),"253")</f>
        <v>253</v>
      </c>
      <c r="Y260" s="5" t="str" cm="1">
        <f t="array" aca="1" ref="Y260" ca="1">HYPERLINK("#"&amp;CELL("direccion",Tabla_471032!A256),"253")</f>
        <v>253</v>
      </c>
      <c r="Z260" s="5" t="str" cm="1">
        <f t="array" aca="1" ref="Z260" ca="1">HYPERLINK("#"&amp;CELL("direccion",Tabla_471059!A256),"253")</f>
        <v>253</v>
      </c>
      <c r="AA260" s="5" t="str" cm="1">
        <f t="array" aca="1" ref="AA260" ca="1">HYPERLINK("#"&amp;CELL("direccion",Tabla_471071!A256),"253")</f>
        <v>253</v>
      </c>
      <c r="AB260" s="5" t="str" cm="1">
        <f t="array" aca="1" ref="AB260" ca="1">HYPERLINK("#"&amp;CELL("direccion",Tabla_471062!A256),"253")</f>
        <v>253</v>
      </c>
      <c r="AC260" s="5" t="str" cm="1">
        <f t="array" aca="1" ref="AC260" ca="1">HYPERLINK("#"&amp;CELL("direccion",Tabla_471074!A256),"253")</f>
        <v>253</v>
      </c>
      <c r="AD260" t="s">
        <v>213</v>
      </c>
      <c r="AE260" s="3">
        <v>45747</v>
      </c>
    </row>
    <row r="261" spans="1:31" x14ac:dyDescent="0.3">
      <c r="A261">
        <v>2025</v>
      </c>
      <c r="B261" s="3">
        <v>45658</v>
      </c>
      <c r="C261" s="3">
        <v>45747</v>
      </c>
      <c r="D261" t="s">
        <v>84</v>
      </c>
      <c r="E261">
        <v>179</v>
      </c>
      <c r="F261" t="s">
        <v>364</v>
      </c>
      <c r="G261" t="s">
        <v>364</v>
      </c>
      <c r="H261" t="s">
        <v>225</v>
      </c>
      <c r="I261" t="s">
        <v>878</v>
      </c>
      <c r="J261" t="s">
        <v>449</v>
      </c>
      <c r="K261" t="s">
        <v>426</v>
      </c>
      <c r="L261" t="s">
        <v>91</v>
      </c>
      <c r="M261">
        <v>12053</v>
      </c>
      <c r="N261" t="s">
        <v>212</v>
      </c>
      <c r="O261">
        <v>9916.15</v>
      </c>
      <c r="P261" t="s">
        <v>212</v>
      </c>
      <c r="Q261" s="5" t="str" cm="1">
        <f t="array" aca="1" ref="Q261" ca="1">HYPERLINK("#"&amp;CELL("direccion",Tabla_471065!A257),"254")</f>
        <v>254</v>
      </c>
      <c r="R261" s="5" t="str" cm="1">
        <f t="array" aca="1" ref="R261" ca="1">HYPERLINK("#"&amp;CELL("direccion",Tabla_471039!A257),"254")</f>
        <v>254</v>
      </c>
      <c r="S261" s="5" t="str" cm="1">
        <f t="array" aca="1" ref="S261" ca="1">HYPERLINK("#"&amp;CELL("direccion",Tabla_471067!A257),"254")</f>
        <v>254</v>
      </c>
      <c r="T261" s="5" t="str" cm="1">
        <f t="array" aca="1" ref="T261" ca="1">HYPERLINK("#"&amp;CELL("direccion",Tabla_471023!A257),"254")</f>
        <v>254</v>
      </c>
      <c r="U261" s="5" t="str" cm="1">
        <f t="array" aca="1" ref="U261" ca="1">HYPERLINK("#"&amp;CELL("direccion",Tabla_471047!A257),"254")</f>
        <v>254</v>
      </c>
      <c r="V261" s="5" t="str" cm="1">
        <f t="array" aca="1" ref="V261" ca="1">HYPERLINK("#"&amp;CELL("direccion",Tabla_471030!A257),"254")</f>
        <v>254</v>
      </c>
      <c r="W261" s="5" t="str" cm="1">
        <f t="array" aca="1" ref="W261" ca="1">HYPERLINK("#"&amp;CELL("direccion",Tabla_471041!A257),"254")</f>
        <v>254</v>
      </c>
      <c r="X261" s="5" t="str" cm="1">
        <f t="array" aca="1" ref="X261" ca="1">HYPERLINK("#"&amp;CELL("direccion",Tabla_471031!A257),"254")</f>
        <v>254</v>
      </c>
      <c r="Y261" s="5" t="str" cm="1">
        <f t="array" aca="1" ref="Y261" ca="1">HYPERLINK("#"&amp;CELL("direccion",Tabla_471032!A257),"254")</f>
        <v>254</v>
      </c>
      <c r="Z261" s="5" t="str" cm="1">
        <f t="array" aca="1" ref="Z261" ca="1">HYPERLINK("#"&amp;CELL("direccion",Tabla_471059!A257),"254")</f>
        <v>254</v>
      </c>
      <c r="AA261" s="5" t="str" cm="1">
        <f t="array" aca="1" ref="AA261" ca="1">HYPERLINK("#"&amp;CELL("direccion",Tabla_471071!A257),"254")</f>
        <v>254</v>
      </c>
      <c r="AB261" s="5" t="str" cm="1">
        <f t="array" aca="1" ref="AB261" ca="1">HYPERLINK("#"&amp;CELL("direccion",Tabla_471062!A257),"254")</f>
        <v>254</v>
      </c>
      <c r="AC261" s="5" t="str" cm="1">
        <f t="array" aca="1" ref="AC261" ca="1">HYPERLINK("#"&amp;CELL("direccion",Tabla_471074!A257),"254")</f>
        <v>254</v>
      </c>
      <c r="AD261" t="s">
        <v>213</v>
      </c>
      <c r="AE261" s="3">
        <v>45747</v>
      </c>
    </row>
    <row r="262" spans="1:31" x14ac:dyDescent="0.3">
      <c r="A262">
        <v>2025</v>
      </c>
      <c r="B262" s="3">
        <v>45658</v>
      </c>
      <c r="C262" s="3">
        <v>45747</v>
      </c>
      <c r="D262" t="s">
        <v>84</v>
      </c>
      <c r="E262">
        <v>179</v>
      </c>
      <c r="F262" t="s">
        <v>367</v>
      </c>
      <c r="G262" t="s">
        <v>367</v>
      </c>
      <c r="H262" t="s">
        <v>225</v>
      </c>
      <c r="I262" t="s">
        <v>879</v>
      </c>
      <c r="J262" t="s">
        <v>528</v>
      </c>
      <c r="K262" t="s">
        <v>880</v>
      </c>
      <c r="L262" t="s">
        <v>92</v>
      </c>
      <c r="M262">
        <v>13088</v>
      </c>
      <c r="N262" t="s">
        <v>212</v>
      </c>
      <c r="O262">
        <v>10672.66</v>
      </c>
      <c r="P262" t="s">
        <v>212</v>
      </c>
      <c r="Q262" s="5" t="str" cm="1">
        <f t="array" aca="1" ref="Q262" ca="1">HYPERLINK("#"&amp;CELL("direccion",Tabla_471065!A258),"255")</f>
        <v>255</v>
      </c>
      <c r="R262" s="5" t="str" cm="1">
        <f t="array" aca="1" ref="R262" ca="1">HYPERLINK("#"&amp;CELL("direccion",Tabla_471039!A258),"255")</f>
        <v>255</v>
      </c>
      <c r="S262" s="5" t="str" cm="1">
        <f t="array" aca="1" ref="S262" ca="1">HYPERLINK("#"&amp;CELL("direccion",Tabla_471067!A258),"255")</f>
        <v>255</v>
      </c>
      <c r="T262" s="5" t="str" cm="1">
        <f t="array" aca="1" ref="T262" ca="1">HYPERLINK("#"&amp;CELL("direccion",Tabla_471023!A258),"255")</f>
        <v>255</v>
      </c>
      <c r="U262" s="5" t="str" cm="1">
        <f t="array" aca="1" ref="U262" ca="1">HYPERLINK("#"&amp;CELL("direccion",Tabla_471047!A258),"255")</f>
        <v>255</v>
      </c>
      <c r="V262" s="5" t="str" cm="1">
        <f t="array" aca="1" ref="V262" ca="1">HYPERLINK("#"&amp;CELL("direccion",Tabla_471030!A258),"255")</f>
        <v>255</v>
      </c>
      <c r="W262" s="5" t="str" cm="1">
        <f t="array" aca="1" ref="W262" ca="1">HYPERLINK("#"&amp;CELL("direccion",Tabla_471041!A258),"255")</f>
        <v>255</v>
      </c>
      <c r="X262" s="5" t="str" cm="1">
        <f t="array" aca="1" ref="X262" ca="1">HYPERLINK("#"&amp;CELL("direccion",Tabla_471031!A258),"255")</f>
        <v>255</v>
      </c>
      <c r="Y262" s="5" t="str" cm="1">
        <f t="array" aca="1" ref="Y262" ca="1">HYPERLINK("#"&amp;CELL("direccion",Tabla_471032!A258),"255")</f>
        <v>255</v>
      </c>
      <c r="Z262" s="5" t="str" cm="1">
        <f t="array" aca="1" ref="Z262" ca="1">HYPERLINK("#"&amp;CELL("direccion",Tabla_471059!A258),"255")</f>
        <v>255</v>
      </c>
      <c r="AA262" s="5" t="str" cm="1">
        <f t="array" aca="1" ref="AA262" ca="1">HYPERLINK("#"&amp;CELL("direccion",Tabla_471071!A258),"255")</f>
        <v>255</v>
      </c>
      <c r="AB262" s="5" t="str" cm="1">
        <f t="array" aca="1" ref="AB262" ca="1">HYPERLINK("#"&amp;CELL("direccion",Tabla_471062!A258),"255")</f>
        <v>255</v>
      </c>
      <c r="AC262" s="5" t="str" cm="1">
        <f t="array" aca="1" ref="AC262" ca="1">HYPERLINK("#"&amp;CELL("direccion",Tabla_471074!A258),"255")</f>
        <v>255</v>
      </c>
      <c r="AD262" t="s">
        <v>213</v>
      </c>
      <c r="AE262" s="3">
        <v>45747</v>
      </c>
    </row>
    <row r="263" spans="1:31" x14ac:dyDescent="0.3">
      <c r="A263">
        <v>2025</v>
      </c>
      <c r="B263" s="3">
        <v>45658</v>
      </c>
      <c r="C263" s="3">
        <v>45747</v>
      </c>
      <c r="D263" t="s">
        <v>84</v>
      </c>
      <c r="E263">
        <v>179</v>
      </c>
      <c r="F263" t="s">
        <v>364</v>
      </c>
      <c r="G263" t="s">
        <v>364</v>
      </c>
      <c r="H263" t="s">
        <v>225</v>
      </c>
      <c r="I263" t="s">
        <v>881</v>
      </c>
      <c r="J263" t="s">
        <v>882</v>
      </c>
      <c r="K263" t="s">
        <v>453</v>
      </c>
      <c r="L263" t="s">
        <v>92</v>
      </c>
      <c r="M263">
        <v>12053</v>
      </c>
      <c r="N263" t="s">
        <v>212</v>
      </c>
      <c r="O263">
        <v>9916.15</v>
      </c>
      <c r="P263" t="s">
        <v>212</v>
      </c>
      <c r="Q263" s="5" t="str" cm="1">
        <f t="array" aca="1" ref="Q263" ca="1">HYPERLINK("#"&amp;CELL("direccion",Tabla_471065!A259),"256")</f>
        <v>256</v>
      </c>
      <c r="R263" s="5" t="str" cm="1">
        <f t="array" aca="1" ref="R263" ca="1">HYPERLINK("#"&amp;CELL("direccion",Tabla_471039!A259),"256")</f>
        <v>256</v>
      </c>
      <c r="S263" s="5" t="str" cm="1">
        <f t="array" aca="1" ref="S263" ca="1">HYPERLINK("#"&amp;CELL("direccion",Tabla_471067!A259),"256")</f>
        <v>256</v>
      </c>
      <c r="T263" s="5" t="str" cm="1">
        <f t="array" aca="1" ref="T263" ca="1">HYPERLINK("#"&amp;CELL("direccion",Tabla_471023!A259),"256")</f>
        <v>256</v>
      </c>
      <c r="U263" s="5" t="str" cm="1">
        <f t="array" aca="1" ref="U263" ca="1">HYPERLINK("#"&amp;CELL("direccion",Tabla_471047!A259),"256")</f>
        <v>256</v>
      </c>
      <c r="V263" s="5" t="str" cm="1">
        <f t="array" aca="1" ref="V263" ca="1">HYPERLINK("#"&amp;CELL("direccion",Tabla_471030!A259),"256")</f>
        <v>256</v>
      </c>
      <c r="W263" s="5" t="str" cm="1">
        <f t="array" aca="1" ref="W263" ca="1">HYPERLINK("#"&amp;CELL("direccion",Tabla_471041!A259),"256")</f>
        <v>256</v>
      </c>
      <c r="X263" s="5" t="str" cm="1">
        <f t="array" aca="1" ref="X263" ca="1">HYPERLINK("#"&amp;CELL("direccion",Tabla_471031!A259),"256")</f>
        <v>256</v>
      </c>
      <c r="Y263" s="5" t="str" cm="1">
        <f t="array" aca="1" ref="Y263" ca="1">HYPERLINK("#"&amp;CELL("direccion",Tabla_471032!A259),"256")</f>
        <v>256</v>
      </c>
      <c r="Z263" s="5" t="str" cm="1">
        <f t="array" aca="1" ref="Z263" ca="1">HYPERLINK("#"&amp;CELL("direccion",Tabla_471059!A259),"256")</f>
        <v>256</v>
      </c>
      <c r="AA263" s="5" t="str" cm="1">
        <f t="array" aca="1" ref="AA263" ca="1">HYPERLINK("#"&amp;CELL("direccion",Tabla_471071!A259),"256")</f>
        <v>256</v>
      </c>
      <c r="AB263" s="5" t="str" cm="1">
        <f t="array" aca="1" ref="AB263" ca="1">HYPERLINK("#"&amp;CELL("direccion",Tabla_471062!A259),"256")</f>
        <v>256</v>
      </c>
      <c r="AC263" s="5" t="str" cm="1">
        <f t="array" aca="1" ref="AC263" ca="1">HYPERLINK("#"&amp;CELL("direccion",Tabla_471074!A259),"256")</f>
        <v>256</v>
      </c>
      <c r="AD263" t="s">
        <v>213</v>
      </c>
      <c r="AE263" s="3">
        <v>45747</v>
      </c>
    </row>
    <row r="264" spans="1:31" x14ac:dyDescent="0.3">
      <c r="A264">
        <v>2025</v>
      </c>
      <c r="B264" s="3">
        <v>45658</v>
      </c>
      <c r="C264" s="3">
        <v>45747</v>
      </c>
      <c r="D264" t="s">
        <v>84</v>
      </c>
      <c r="E264">
        <v>179</v>
      </c>
      <c r="F264" t="s">
        <v>367</v>
      </c>
      <c r="G264" t="s">
        <v>367</v>
      </c>
      <c r="H264" t="s">
        <v>225</v>
      </c>
      <c r="I264" t="s">
        <v>438</v>
      </c>
      <c r="J264" t="s">
        <v>883</v>
      </c>
      <c r="K264" t="s">
        <v>884</v>
      </c>
      <c r="L264" t="s">
        <v>91</v>
      </c>
      <c r="M264">
        <v>13088</v>
      </c>
      <c r="N264" t="s">
        <v>212</v>
      </c>
      <c r="O264">
        <v>10672.66</v>
      </c>
      <c r="P264" t="s">
        <v>212</v>
      </c>
      <c r="Q264" s="5" t="str" cm="1">
        <f t="array" aca="1" ref="Q264" ca="1">HYPERLINK("#"&amp;CELL("direccion",Tabla_471065!A260),"257")</f>
        <v>257</v>
      </c>
      <c r="R264" s="5" t="str" cm="1">
        <f t="array" aca="1" ref="R264" ca="1">HYPERLINK("#"&amp;CELL("direccion",Tabla_471039!A260),"257")</f>
        <v>257</v>
      </c>
      <c r="S264" s="5" t="str" cm="1">
        <f t="array" aca="1" ref="S264" ca="1">HYPERLINK("#"&amp;CELL("direccion",Tabla_471067!A260),"257")</f>
        <v>257</v>
      </c>
      <c r="T264" s="5" t="str" cm="1">
        <f t="array" aca="1" ref="T264" ca="1">HYPERLINK("#"&amp;CELL("direccion",Tabla_471023!A260),"257")</f>
        <v>257</v>
      </c>
      <c r="U264" s="5" t="str" cm="1">
        <f t="array" aca="1" ref="U264" ca="1">HYPERLINK("#"&amp;CELL("direccion",Tabla_471047!A260),"257")</f>
        <v>257</v>
      </c>
      <c r="V264" s="5" t="str" cm="1">
        <f t="array" aca="1" ref="V264" ca="1">HYPERLINK("#"&amp;CELL("direccion",Tabla_471030!A260),"257")</f>
        <v>257</v>
      </c>
      <c r="W264" s="5" t="str" cm="1">
        <f t="array" aca="1" ref="W264" ca="1">HYPERLINK("#"&amp;CELL("direccion",Tabla_471041!A260),"257")</f>
        <v>257</v>
      </c>
      <c r="X264" s="5" t="str" cm="1">
        <f t="array" aca="1" ref="X264" ca="1">HYPERLINK("#"&amp;CELL("direccion",Tabla_471031!A260),"257")</f>
        <v>257</v>
      </c>
      <c r="Y264" s="5" t="str" cm="1">
        <f t="array" aca="1" ref="Y264" ca="1">HYPERLINK("#"&amp;CELL("direccion",Tabla_471032!A260),"257")</f>
        <v>257</v>
      </c>
      <c r="Z264" s="5" t="str" cm="1">
        <f t="array" aca="1" ref="Z264" ca="1">HYPERLINK("#"&amp;CELL("direccion",Tabla_471059!A260),"257")</f>
        <v>257</v>
      </c>
      <c r="AA264" s="5" t="str" cm="1">
        <f t="array" aca="1" ref="AA264" ca="1">HYPERLINK("#"&amp;CELL("direccion",Tabla_471071!A260),"257")</f>
        <v>257</v>
      </c>
      <c r="AB264" s="5" t="str" cm="1">
        <f t="array" aca="1" ref="AB264" ca="1">HYPERLINK("#"&amp;CELL("direccion",Tabla_471062!A260),"257")</f>
        <v>257</v>
      </c>
      <c r="AC264" s="5" t="str" cm="1">
        <f t="array" aca="1" ref="AC264" ca="1">HYPERLINK("#"&amp;CELL("direccion",Tabla_471074!A260),"257")</f>
        <v>257</v>
      </c>
      <c r="AD264" t="s">
        <v>213</v>
      </c>
      <c r="AE264" s="3">
        <v>45747</v>
      </c>
    </row>
    <row r="265" spans="1:31" x14ac:dyDescent="0.3">
      <c r="A265">
        <v>2025</v>
      </c>
      <c r="B265" s="3">
        <v>45658</v>
      </c>
      <c r="C265" s="3">
        <v>45747</v>
      </c>
      <c r="D265" t="s">
        <v>84</v>
      </c>
      <c r="E265">
        <v>179</v>
      </c>
      <c r="F265" t="s">
        <v>364</v>
      </c>
      <c r="G265" t="s">
        <v>364</v>
      </c>
      <c r="H265" t="s">
        <v>225</v>
      </c>
      <c r="I265" t="s">
        <v>885</v>
      </c>
      <c r="J265" t="s">
        <v>886</v>
      </c>
      <c r="K265" t="s">
        <v>887</v>
      </c>
      <c r="L265" t="s">
        <v>92</v>
      </c>
      <c r="M265">
        <v>12053</v>
      </c>
      <c r="N265" t="s">
        <v>212</v>
      </c>
      <c r="O265">
        <v>9916.15</v>
      </c>
      <c r="P265" t="s">
        <v>212</v>
      </c>
      <c r="Q265" s="5" t="str" cm="1">
        <f t="array" aca="1" ref="Q265" ca="1">HYPERLINK("#"&amp;CELL("direccion",Tabla_471065!A261),"258")</f>
        <v>258</v>
      </c>
      <c r="R265" s="5" t="str" cm="1">
        <f t="array" aca="1" ref="R265" ca="1">HYPERLINK("#"&amp;CELL("direccion",Tabla_471039!A261),"258")</f>
        <v>258</v>
      </c>
      <c r="S265" s="5" t="str" cm="1">
        <f t="array" aca="1" ref="S265" ca="1">HYPERLINK("#"&amp;CELL("direccion",Tabla_471067!A261),"258")</f>
        <v>258</v>
      </c>
      <c r="T265" s="5" t="str" cm="1">
        <f t="array" aca="1" ref="T265" ca="1">HYPERLINK("#"&amp;CELL("direccion",Tabla_471023!A261),"258")</f>
        <v>258</v>
      </c>
      <c r="U265" s="5" t="str" cm="1">
        <f t="array" aca="1" ref="U265" ca="1">HYPERLINK("#"&amp;CELL("direccion",Tabla_471047!A261),"258")</f>
        <v>258</v>
      </c>
      <c r="V265" s="5" t="str" cm="1">
        <f t="array" aca="1" ref="V265" ca="1">HYPERLINK("#"&amp;CELL("direccion",Tabla_471030!A261),"258")</f>
        <v>258</v>
      </c>
      <c r="W265" s="5" t="str" cm="1">
        <f t="array" aca="1" ref="W265" ca="1">HYPERLINK("#"&amp;CELL("direccion",Tabla_471041!A261),"258")</f>
        <v>258</v>
      </c>
      <c r="X265" s="5" t="str" cm="1">
        <f t="array" aca="1" ref="X265" ca="1">HYPERLINK("#"&amp;CELL("direccion",Tabla_471031!A261),"258")</f>
        <v>258</v>
      </c>
      <c r="Y265" s="5" t="str" cm="1">
        <f t="array" aca="1" ref="Y265" ca="1">HYPERLINK("#"&amp;CELL("direccion",Tabla_471032!A261),"258")</f>
        <v>258</v>
      </c>
      <c r="Z265" s="5" t="str" cm="1">
        <f t="array" aca="1" ref="Z265" ca="1">HYPERLINK("#"&amp;CELL("direccion",Tabla_471059!A261),"258")</f>
        <v>258</v>
      </c>
      <c r="AA265" s="5" t="str" cm="1">
        <f t="array" aca="1" ref="AA265" ca="1">HYPERLINK("#"&amp;CELL("direccion",Tabla_471071!A261),"258")</f>
        <v>258</v>
      </c>
      <c r="AB265" s="5" t="str" cm="1">
        <f t="array" aca="1" ref="AB265" ca="1">HYPERLINK("#"&amp;CELL("direccion",Tabla_471062!A261),"258")</f>
        <v>258</v>
      </c>
      <c r="AC265" s="5" t="str" cm="1">
        <f t="array" aca="1" ref="AC265" ca="1">HYPERLINK("#"&amp;CELL("direccion",Tabla_471074!A261),"258")</f>
        <v>258</v>
      </c>
      <c r="AD265" t="s">
        <v>213</v>
      </c>
      <c r="AE265" s="3">
        <v>45747</v>
      </c>
    </row>
    <row r="266" spans="1:31" x14ac:dyDescent="0.3">
      <c r="A266">
        <v>2025</v>
      </c>
      <c r="B266" s="3">
        <v>45658</v>
      </c>
      <c r="C266" s="3">
        <v>45747</v>
      </c>
      <c r="D266" t="s">
        <v>84</v>
      </c>
      <c r="E266">
        <v>170</v>
      </c>
      <c r="F266" t="s">
        <v>371</v>
      </c>
      <c r="G266" t="s">
        <v>371</v>
      </c>
      <c r="H266" t="s">
        <v>225</v>
      </c>
      <c r="I266" t="s">
        <v>888</v>
      </c>
      <c r="J266" t="s">
        <v>582</v>
      </c>
      <c r="K266" t="s">
        <v>528</v>
      </c>
      <c r="L266" t="s">
        <v>92</v>
      </c>
      <c r="M266">
        <v>12053</v>
      </c>
      <c r="N266" t="s">
        <v>212</v>
      </c>
      <c r="O266">
        <v>9916.15</v>
      </c>
      <c r="P266" t="s">
        <v>212</v>
      </c>
      <c r="Q266" s="5" t="str" cm="1">
        <f t="array" aca="1" ref="Q266" ca="1">HYPERLINK("#"&amp;CELL("direccion",Tabla_471065!A262),"259")</f>
        <v>259</v>
      </c>
      <c r="R266" s="5" t="str" cm="1">
        <f t="array" aca="1" ref="R266" ca="1">HYPERLINK("#"&amp;CELL("direccion",Tabla_471039!A262),"259")</f>
        <v>259</v>
      </c>
      <c r="S266" s="5" t="str" cm="1">
        <f t="array" aca="1" ref="S266" ca="1">HYPERLINK("#"&amp;CELL("direccion",Tabla_471067!A262),"259")</f>
        <v>259</v>
      </c>
      <c r="T266" s="5" t="str" cm="1">
        <f t="array" aca="1" ref="T266" ca="1">HYPERLINK("#"&amp;CELL("direccion",Tabla_471023!A262),"259")</f>
        <v>259</v>
      </c>
      <c r="U266" s="5" t="str" cm="1">
        <f t="array" aca="1" ref="U266" ca="1">HYPERLINK("#"&amp;CELL("direccion",Tabla_471047!A262),"259")</f>
        <v>259</v>
      </c>
      <c r="V266" s="5" t="str" cm="1">
        <f t="array" aca="1" ref="V266" ca="1">HYPERLINK("#"&amp;CELL("direccion",Tabla_471030!A262),"259")</f>
        <v>259</v>
      </c>
      <c r="W266" s="5" t="str" cm="1">
        <f t="array" aca="1" ref="W266" ca="1">HYPERLINK("#"&amp;CELL("direccion",Tabla_471041!A262),"259")</f>
        <v>259</v>
      </c>
      <c r="X266" s="5" t="str" cm="1">
        <f t="array" aca="1" ref="X266" ca="1">HYPERLINK("#"&amp;CELL("direccion",Tabla_471031!A262),"259")</f>
        <v>259</v>
      </c>
      <c r="Y266" s="5" t="str" cm="1">
        <f t="array" aca="1" ref="Y266" ca="1">HYPERLINK("#"&amp;CELL("direccion",Tabla_471032!A262),"259")</f>
        <v>259</v>
      </c>
      <c r="Z266" s="5" t="str" cm="1">
        <f t="array" aca="1" ref="Z266" ca="1">HYPERLINK("#"&amp;CELL("direccion",Tabla_471059!A262),"259")</f>
        <v>259</v>
      </c>
      <c r="AA266" s="5" t="str" cm="1">
        <f t="array" aca="1" ref="AA266" ca="1">HYPERLINK("#"&amp;CELL("direccion",Tabla_471071!A262),"259")</f>
        <v>259</v>
      </c>
      <c r="AB266" s="5" t="str" cm="1">
        <f t="array" aca="1" ref="AB266" ca="1">HYPERLINK("#"&amp;CELL("direccion",Tabla_471062!A262),"259")</f>
        <v>259</v>
      </c>
      <c r="AC266" s="5" t="str" cm="1">
        <f t="array" aca="1" ref="AC266" ca="1">HYPERLINK("#"&amp;CELL("direccion",Tabla_471074!A262),"259")</f>
        <v>259</v>
      </c>
      <c r="AD266" t="s">
        <v>213</v>
      </c>
      <c r="AE266" s="3">
        <v>45747</v>
      </c>
    </row>
    <row r="267" spans="1:31" x14ac:dyDescent="0.3">
      <c r="A267">
        <v>2025</v>
      </c>
      <c r="B267" s="3">
        <v>45658</v>
      </c>
      <c r="C267" s="3">
        <v>45747</v>
      </c>
      <c r="D267" t="s">
        <v>84</v>
      </c>
      <c r="E267">
        <v>170</v>
      </c>
      <c r="F267" t="s">
        <v>372</v>
      </c>
      <c r="G267" t="s">
        <v>372</v>
      </c>
      <c r="H267" t="s">
        <v>225</v>
      </c>
      <c r="I267" t="s">
        <v>530</v>
      </c>
      <c r="J267" t="s">
        <v>678</v>
      </c>
      <c r="K267" t="s">
        <v>582</v>
      </c>
      <c r="L267" t="s">
        <v>91</v>
      </c>
      <c r="M267">
        <v>12053</v>
      </c>
      <c r="N267" t="s">
        <v>212</v>
      </c>
      <c r="O267">
        <v>9916.15</v>
      </c>
      <c r="P267" t="s">
        <v>212</v>
      </c>
      <c r="Q267" s="5" t="str" cm="1">
        <f t="array" aca="1" ref="Q267" ca="1">HYPERLINK("#"&amp;CELL("direccion",Tabla_471065!A263),"260")</f>
        <v>260</v>
      </c>
      <c r="R267" s="5" t="str" cm="1">
        <f t="array" aca="1" ref="R267" ca="1">HYPERLINK("#"&amp;CELL("direccion",Tabla_471039!A263),"260")</f>
        <v>260</v>
      </c>
      <c r="S267" s="5" t="str" cm="1">
        <f t="array" aca="1" ref="S267" ca="1">HYPERLINK("#"&amp;CELL("direccion",Tabla_471067!A263),"260")</f>
        <v>260</v>
      </c>
      <c r="T267" s="5" t="str" cm="1">
        <f t="array" aca="1" ref="T267" ca="1">HYPERLINK("#"&amp;CELL("direccion",Tabla_471023!A263),"260")</f>
        <v>260</v>
      </c>
      <c r="U267" s="5" t="str" cm="1">
        <f t="array" aca="1" ref="U267" ca="1">HYPERLINK("#"&amp;CELL("direccion",Tabla_471047!A263),"260")</f>
        <v>260</v>
      </c>
      <c r="V267" s="5" t="str" cm="1">
        <f t="array" aca="1" ref="V267" ca="1">HYPERLINK("#"&amp;CELL("direccion",Tabla_471030!A263),"260")</f>
        <v>260</v>
      </c>
      <c r="W267" s="5" t="str" cm="1">
        <f t="array" aca="1" ref="W267" ca="1">HYPERLINK("#"&amp;CELL("direccion",Tabla_471041!A263),"260")</f>
        <v>260</v>
      </c>
      <c r="X267" s="5" t="str" cm="1">
        <f t="array" aca="1" ref="X267" ca="1">HYPERLINK("#"&amp;CELL("direccion",Tabla_471031!A263),"260")</f>
        <v>260</v>
      </c>
      <c r="Y267" s="5" t="str" cm="1">
        <f t="array" aca="1" ref="Y267" ca="1">HYPERLINK("#"&amp;CELL("direccion",Tabla_471032!A263),"260")</f>
        <v>260</v>
      </c>
      <c r="Z267" s="5" t="str" cm="1">
        <f t="array" aca="1" ref="Z267" ca="1">HYPERLINK("#"&amp;CELL("direccion",Tabla_471059!A263),"260")</f>
        <v>260</v>
      </c>
      <c r="AA267" s="5" t="str" cm="1">
        <f t="array" aca="1" ref="AA267" ca="1">HYPERLINK("#"&amp;CELL("direccion",Tabla_471071!A263),"260")</f>
        <v>260</v>
      </c>
      <c r="AB267" s="5" t="str" cm="1">
        <f t="array" aca="1" ref="AB267" ca="1">HYPERLINK("#"&amp;CELL("direccion",Tabla_471062!A263),"260")</f>
        <v>260</v>
      </c>
      <c r="AC267" s="5" t="str" cm="1">
        <f t="array" aca="1" ref="AC267" ca="1">HYPERLINK("#"&amp;CELL("direccion",Tabla_471074!A263),"260")</f>
        <v>260</v>
      </c>
      <c r="AD267" t="s">
        <v>213</v>
      </c>
      <c r="AE267" s="3">
        <v>45747</v>
      </c>
    </row>
    <row r="268" spans="1:31" x14ac:dyDescent="0.3">
      <c r="A268">
        <v>2025</v>
      </c>
      <c r="B268" s="3">
        <v>45658</v>
      </c>
      <c r="C268" s="3">
        <v>45747</v>
      </c>
      <c r="D268" t="s">
        <v>84</v>
      </c>
      <c r="E268">
        <v>170</v>
      </c>
      <c r="F268" t="s">
        <v>372</v>
      </c>
      <c r="G268" t="s">
        <v>372</v>
      </c>
      <c r="H268" t="s">
        <v>225</v>
      </c>
      <c r="I268" t="s">
        <v>889</v>
      </c>
      <c r="J268" t="s">
        <v>890</v>
      </c>
      <c r="K268" t="s">
        <v>582</v>
      </c>
      <c r="L268" t="s">
        <v>91</v>
      </c>
      <c r="M268">
        <v>12053</v>
      </c>
      <c r="N268" t="s">
        <v>212</v>
      </c>
      <c r="O268">
        <v>9916.15</v>
      </c>
      <c r="P268" t="s">
        <v>212</v>
      </c>
      <c r="Q268" s="5" t="str" cm="1">
        <f t="array" aca="1" ref="Q268" ca="1">HYPERLINK("#"&amp;CELL("direccion",Tabla_471065!A264),"261")</f>
        <v>261</v>
      </c>
      <c r="R268" s="5" t="str" cm="1">
        <f t="array" aca="1" ref="R268" ca="1">HYPERLINK("#"&amp;CELL("direccion",Tabla_471039!A264),"261")</f>
        <v>261</v>
      </c>
      <c r="S268" s="5" t="str" cm="1">
        <f t="array" aca="1" ref="S268" ca="1">HYPERLINK("#"&amp;CELL("direccion",Tabla_471067!A264),"261")</f>
        <v>261</v>
      </c>
      <c r="T268" s="5" t="str" cm="1">
        <f t="array" aca="1" ref="T268" ca="1">HYPERLINK("#"&amp;CELL("direccion",Tabla_471023!A264),"261")</f>
        <v>261</v>
      </c>
      <c r="U268" s="5" t="str" cm="1">
        <f t="array" aca="1" ref="U268" ca="1">HYPERLINK("#"&amp;CELL("direccion",Tabla_471047!A264),"261")</f>
        <v>261</v>
      </c>
      <c r="V268" s="5" t="str" cm="1">
        <f t="array" aca="1" ref="V268" ca="1">HYPERLINK("#"&amp;CELL("direccion",Tabla_471030!A264),"261")</f>
        <v>261</v>
      </c>
      <c r="W268" s="5" t="str" cm="1">
        <f t="array" aca="1" ref="W268" ca="1">HYPERLINK("#"&amp;CELL("direccion",Tabla_471041!A264),"261")</f>
        <v>261</v>
      </c>
      <c r="X268" s="5" t="str" cm="1">
        <f t="array" aca="1" ref="X268" ca="1">HYPERLINK("#"&amp;CELL("direccion",Tabla_471031!A264),"261")</f>
        <v>261</v>
      </c>
      <c r="Y268" s="5" t="str" cm="1">
        <f t="array" aca="1" ref="Y268" ca="1">HYPERLINK("#"&amp;CELL("direccion",Tabla_471032!A264),"261")</f>
        <v>261</v>
      </c>
      <c r="Z268" s="5" t="str" cm="1">
        <f t="array" aca="1" ref="Z268" ca="1">HYPERLINK("#"&amp;CELL("direccion",Tabla_471059!A264),"261")</f>
        <v>261</v>
      </c>
      <c r="AA268" s="5" t="str" cm="1">
        <f t="array" aca="1" ref="AA268" ca="1">HYPERLINK("#"&amp;CELL("direccion",Tabla_471071!A264),"261")</f>
        <v>261</v>
      </c>
      <c r="AB268" s="5" t="str" cm="1">
        <f t="array" aca="1" ref="AB268" ca="1">HYPERLINK("#"&amp;CELL("direccion",Tabla_471062!A264),"261")</f>
        <v>261</v>
      </c>
      <c r="AC268" s="5" t="str" cm="1">
        <f t="array" aca="1" ref="AC268" ca="1">HYPERLINK("#"&amp;CELL("direccion",Tabla_471074!A264),"261")</f>
        <v>261</v>
      </c>
      <c r="AD268" t="s">
        <v>213</v>
      </c>
      <c r="AE268" s="3">
        <v>45747</v>
      </c>
    </row>
    <row r="269" spans="1:31" x14ac:dyDescent="0.3">
      <c r="A269">
        <v>2025</v>
      </c>
      <c r="B269" s="3">
        <v>45658</v>
      </c>
      <c r="C269" s="3">
        <v>45747</v>
      </c>
      <c r="D269" t="s">
        <v>84</v>
      </c>
      <c r="E269">
        <v>169</v>
      </c>
      <c r="F269" t="s">
        <v>373</v>
      </c>
      <c r="G269" t="s">
        <v>373</v>
      </c>
      <c r="H269" t="s">
        <v>225</v>
      </c>
      <c r="I269" t="s">
        <v>891</v>
      </c>
      <c r="J269" t="s">
        <v>892</v>
      </c>
      <c r="K269" t="s">
        <v>767</v>
      </c>
      <c r="L269" t="s">
        <v>92</v>
      </c>
      <c r="M269">
        <v>10500</v>
      </c>
      <c r="N269" t="s">
        <v>212</v>
      </c>
      <c r="O269">
        <v>8609.76</v>
      </c>
      <c r="P269" t="s">
        <v>212</v>
      </c>
      <c r="Q269" s="5" t="str" cm="1">
        <f t="array" aca="1" ref="Q269" ca="1">HYPERLINK("#"&amp;CELL("direccion",Tabla_471065!A265),"262")</f>
        <v>262</v>
      </c>
      <c r="R269" s="5" t="str" cm="1">
        <f t="array" aca="1" ref="R269" ca="1">HYPERLINK("#"&amp;CELL("direccion",Tabla_471039!A265),"262")</f>
        <v>262</v>
      </c>
      <c r="S269" s="5" t="str" cm="1">
        <f t="array" aca="1" ref="S269" ca="1">HYPERLINK("#"&amp;CELL("direccion",Tabla_471067!A265),"262")</f>
        <v>262</v>
      </c>
      <c r="T269" s="5" t="str" cm="1">
        <f t="array" aca="1" ref="T269" ca="1">HYPERLINK("#"&amp;CELL("direccion",Tabla_471023!A265),"262")</f>
        <v>262</v>
      </c>
      <c r="U269" s="5" t="str" cm="1">
        <f t="array" aca="1" ref="U269" ca="1">HYPERLINK("#"&amp;CELL("direccion",Tabla_471047!A265),"262")</f>
        <v>262</v>
      </c>
      <c r="V269" s="5" t="str" cm="1">
        <f t="array" aca="1" ref="V269" ca="1">HYPERLINK("#"&amp;CELL("direccion",Tabla_471030!A265),"262")</f>
        <v>262</v>
      </c>
      <c r="W269" s="5" t="str" cm="1">
        <f t="array" aca="1" ref="W269" ca="1">HYPERLINK("#"&amp;CELL("direccion",Tabla_471041!A265),"262")</f>
        <v>262</v>
      </c>
      <c r="X269" s="5" t="str" cm="1">
        <f t="array" aca="1" ref="X269" ca="1">HYPERLINK("#"&amp;CELL("direccion",Tabla_471031!A265),"262")</f>
        <v>262</v>
      </c>
      <c r="Y269" s="5" t="str" cm="1">
        <f t="array" aca="1" ref="Y269" ca="1">HYPERLINK("#"&amp;CELL("direccion",Tabla_471032!A265),"262")</f>
        <v>262</v>
      </c>
      <c r="Z269" s="5" t="str" cm="1">
        <f t="array" aca="1" ref="Z269" ca="1">HYPERLINK("#"&amp;CELL("direccion",Tabla_471059!A265),"262")</f>
        <v>262</v>
      </c>
      <c r="AA269" s="5" t="str" cm="1">
        <f t="array" aca="1" ref="AA269" ca="1">HYPERLINK("#"&amp;CELL("direccion",Tabla_471071!A265),"262")</f>
        <v>262</v>
      </c>
      <c r="AB269" s="5" t="str" cm="1">
        <f t="array" aca="1" ref="AB269" ca="1">HYPERLINK("#"&amp;CELL("direccion",Tabla_471062!A265),"262")</f>
        <v>262</v>
      </c>
      <c r="AC269" s="5" t="str" cm="1">
        <f t="array" aca="1" ref="AC269" ca="1">HYPERLINK("#"&amp;CELL("direccion",Tabla_471074!A265),"262")</f>
        <v>262</v>
      </c>
      <c r="AD269" t="s">
        <v>213</v>
      </c>
      <c r="AE269" s="3">
        <v>45747</v>
      </c>
    </row>
    <row r="270" spans="1:31" x14ac:dyDescent="0.3">
      <c r="A270">
        <v>2025</v>
      </c>
      <c r="B270" s="3">
        <v>45658</v>
      </c>
      <c r="C270" s="3">
        <v>45747</v>
      </c>
      <c r="D270" t="s">
        <v>84</v>
      </c>
      <c r="E270">
        <v>169</v>
      </c>
      <c r="F270" t="s">
        <v>374</v>
      </c>
      <c r="G270" t="s">
        <v>374</v>
      </c>
      <c r="H270" t="s">
        <v>225</v>
      </c>
      <c r="I270" t="s">
        <v>893</v>
      </c>
      <c r="J270" t="s">
        <v>894</v>
      </c>
      <c r="K270" t="s">
        <v>557</v>
      </c>
      <c r="L270" t="s">
        <v>92</v>
      </c>
      <c r="M270">
        <v>11537</v>
      </c>
      <c r="N270" t="s">
        <v>212</v>
      </c>
      <c r="O270">
        <v>9402.81</v>
      </c>
      <c r="P270" t="s">
        <v>212</v>
      </c>
      <c r="Q270" s="5" t="str" cm="1">
        <f t="array" aca="1" ref="Q270" ca="1">HYPERLINK("#"&amp;CELL("direccion",Tabla_471065!A266),"263")</f>
        <v>263</v>
      </c>
      <c r="R270" s="5" t="str" cm="1">
        <f t="array" aca="1" ref="R270" ca="1">HYPERLINK("#"&amp;CELL("direccion",Tabla_471039!A266),"263")</f>
        <v>263</v>
      </c>
      <c r="S270" s="5" t="str" cm="1">
        <f t="array" aca="1" ref="S270" ca="1">HYPERLINK("#"&amp;CELL("direccion",Tabla_471067!A266),"263")</f>
        <v>263</v>
      </c>
      <c r="T270" s="5" t="str" cm="1">
        <f t="array" aca="1" ref="T270" ca="1">HYPERLINK("#"&amp;CELL("direccion",Tabla_471023!A266),"263")</f>
        <v>263</v>
      </c>
      <c r="U270" s="5" t="str" cm="1">
        <f t="array" aca="1" ref="U270" ca="1">HYPERLINK("#"&amp;CELL("direccion",Tabla_471047!A266),"263")</f>
        <v>263</v>
      </c>
      <c r="V270" s="5" t="str" cm="1">
        <f t="array" aca="1" ref="V270" ca="1">HYPERLINK("#"&amp;CELL("direccion",Tabla_471030!A266),"263")</f>
        <v>263</v>
      </c>
      <c r="W270" s="5" t="str" cm="1">
        <f t="array" aca="1" ref="W270" ca="1">HYPERLINK("#"&amp;CELL("direccion",Tabla_471041!A266),"263")</f>
        <v>263</v>
      </c>
      <c r="X270" s="5" t="str" cm="1">
        <f t="array" aca="1" ref="X270" ca="1">HYPERLINK("#"&amp;CELL("direccion",Tabla_471031!A266),"263")</f>
        <v>263</v>
      </c>
      <c r="Y270" s="5" t="str" cm="1">
        <f t="array" aca="1" ref="Y270" ca="1">HYPERLINK("#"&amp;CELL("direccion",Tabla_471032!A266),"263")</f>
        <v>263</v>
      </c>
      <c r="Z270" s="5" t="str" cm="1">
        <f t="array" aca="1" ref="Z270" ca="1">HYPERLINK("#"&amp;CELL("direccion",Tabla_471059!A266),"263")</f>
        <v>263</v>
      </c>
      <c r="AA270" s="5" t="str" cm="1">
        <f t="array" aca="1" ref="AA270" ca="1">HYPERLINK("#"&amp;CELL("direccion",Tabla_471071!A266),"263")</f>
        <v>263</v>
      </c>
      <c r="AB270" s="5" t="str" cm="1">
        <f t="array" aca="1" ref="AB270" ca="1">HYPERLINK("#"&amp;CELL("direccion",Tabla_471062!A266),"263")</f>
        <v>263</v>
      </c>
      <c r="AC270" s="5" t="str" cm="1">
        <f t="array" aca="1" ref="AC270" ca="1">HYPERLINK("#"&amp;CELL("direccion",Tabla_471074!A266),"263")</f>
        <v>263</v>
      </c>
      <c r="AD270" t="s">
        <v>213</v>
      </c>
      <c r="AE270" s="3">
        <v>45747</v>
      </c>
    </row>
    <row r="271" spans="1:31" x14ac:dyDescent="0.3">
      <c r="A271">
        <v>2025</v>
      </c>
      <c r="B271" s="3">
        <v>45658</v>
      </c>
      <c r="C271" s="3">
        <v>45747</v>
      </c>
      <c r="D271" t="s">
        <v>84</v>
      </c>
      <c r="E271">
        <v>169</v>
      </c>
      <c r="F271" t="s">
        <v>375</v>
      </c>
      <c r="G271" t="s">
        <v>375</v>
      </c>
      <c r="H271" t="s">
        <v>225</v>
      </c>
      <c r="I271" t="s">
        <v>895</v>
      </c>
      <c r="J271" t="s">
        <v>531</v>
      </c>
      <c r="K271" t="s">
        <v>557</v>
      </c>
      <c r="L271" t="s">
        <v>91</v>
      </c>
      <c r="M271">
        <v>11537</v>
      </c>
      <c r="N271" t="s">
        <v>212</v>
      </c>
      <c r="O271">
        <v>9402.81</v>
      </c>
      <c r="P271" t="s">
        <v>212</v>
      </c>
      <c r="Q271" s="5" t="str" cm="1">
        <f t="array" aca="1" ref="Q271" ca="1">HYPERLINK("#"&amp;CELL("direccion",Tabla_471065!A267),"264")</f>
        <v>264</v>
      </c>
      <c r="R271" s="5" t="str" cm="1">
        <f t="array" aca="1" ref="R271" ca="1">HYPERLINK("#"&amp;CELL("direccion",Tabla_471039!A267),"264")</f>
        <v>264</v>
      </c>
      <c r="S271" s="5" t="str" cm="1">
        <f t="array" aca="1" ref="S271" ca="1">HYPERLINK("#"&amp;CELL("direccion",Tabla_471067!A267),"264")</f>
        <v>264</v>
      </c>
      <c r="T271" s="5" t="str" cm="1">
        <f t="array" aca="1" ref="T271" ca="1">HYPERLINK("#"&amp;CELL("direccion",Tabla_471023!A267),"264")</f>
        <v>264</v>
      </c>
      <c r="U271" s="5" t="str" cm="1">
        <f t="array" aca="1" ref="U271" ca="1">HYPERLINK("#"&amp;CELL("direccion",Tabla_471047!A267),"264")</f>
        <v>264</v>
      </c>
      <c r="V271" s="5" t="str" cm="1">
        <f t="array" aca="1" ref="V271" ca="1">HYPERLINK("#"&amp;CELL("direccion",Tabla_471030!A267),"264")</f>
        <v>264</v>
      </c>
      <c r="W271" s="5" t="str" cm="1">
        <f t="array" aca="1" ref="W271" ca="1">HYPERLINK("#"&amp;CELL("direccion",Tabla_471041!A267),"264")</f>
        <v>264</v>
      </c>
      <c r="X271" s="5" t="str" cm="1">
        <f t="array" aca="1" ref="X271" ca="1">HYPERLINK("#"&amp;CELL("direccion",Tabla_471031!A267),"264")</f>
        <v>264</v>
      </c>
      <c r="Y271" s="5" t="str" cm="1">
        <f t="array" aca="1" ref="Y271" ca="1">HYPERLINK("#"&amp;CELL("direccion",Tabla_471032!A267),"264")</f>
        <v>264</v>
      </c>
      <c r="Z271" s="5" t="str" cm="1">
        <f t="array" aca="1" ref="Z271" ca="1">HYPERLINK("#"&amp;CELL("direccion",Tabla_471059!A267),"264")</f>
        <v>264</v>
      </c>
      <c r="AA271" s="5" t="str" cm="1">
        <f t="array" aca="1" ref="AA271" ca="1">HYPERLINK("#"&amp;CELL("direccion",Tabla_471071!A267),"264")</f>
        <v>264</v>
      </c>
      <c r="AB271" s="5" t="str" cm="1">
        <f t="array" aca="1" ref="AB271" ca="1">HYPERLINK("#"&amp;CELL("direccion",Tabla_471062!A267),"264")</f>
        <v>264</v>
      </c>
      <c r="AC271" s="5" t="str" cm="1">
        <f t="array" aca="1" ref="AC271" ca="1">HYPERLINK("#"&amp;CELL("direccion",Tabla_471074!A267),"264")</f>
        <v>264</v>
      </c>
      <c r="AD271" t="s">
        <v>213</v>
      </c>
      <c r="AE271" s="3">
        <v>45747</v>
      </c>
    </row>
    <row r="272" spans="1:31" x14ac:dyDescent="0.3">
      <c r="A272">
        <v>2025</v>
      </c>
      <c r="B272" s="3">
        <v>45658</v>
      </c>
      <c r="C272" s="3">
        <v>45747</v>
      </c>
      <c r="D272" t="s">
        <v>84</v>
      </c>
      <c r="E272">
        <v>169</v>
      </c>
      <c r="F272" t="s">
        <v>376</v>
      </c>
      <c r="G272" t="s">
        <v>376</v>
      </c>
      <c r="H272" t="s">
        <v>225</v>
      </c>
      <c r="I272" t="s">
        <v>896</v>
      </c>
      <c r="J272" t="s">
        <v>531</v>
      </c>
      <c r="K272" t="s">
        <v>557</v>
      </c>
      <c r="L272" t="s">
        <v>91</v>
      </c>
      <c r="M272">
        <v>11537</v>
      </c>
      <c r="N272" t="s">
        <v>212</v>
      </c>
      <c r="O272">
        <v>9402.81</v>
      </c>
      <c r="P272" t="s">
        <v>212</v>
      </c>
      <c r="Q272" s="5" t="str" cm="1">
        <f t="array" aca="1" ref="Q272" ca="1">HYPERLINK("#"&amp;CELL("direccion",Tabla_471065!A268),"265")</f>
        <v>265</v>
      </c>
      <c r="R272" s="5" t="str" cm="1">
        <f t="array" aca="1" ref="R272" ca="1">HYPERLINK("#"&amp;CELL("direccion",Tabla_471039!A268),"265")</f>
        <v>265</v>
      </c>
      <c r="S272" s="5" t="str" cm="1">
        <f t="array" aca="1" ref="S272" ca="1">HYPERLINK("#"&amp;CELL("direccion",Tabla_471067!A268),"265")</f>
        <v>265</v>
      </c>
      <c r="T272" s="5" t="str" cm="1">
        <f t="array" aca="1" ref="T272" ca="1">HYPERLINK("#"&amp;CELL("direccion",Tabla_471023!A268),"265")</f>
        <v>265</v>
      </c>
      <c r="U272" s="5" t="str" cm="1">
        <f t="array" aca="1" ref="U272" ca="1">HYPERLINK("#"&amp;CELL("direccion",Tabla_471047!A268),"265")</f>
        <v>265</v>
      </c>
      <c r="V272" s="5" t="str" cm="1">
        <f t="array" aca="1" ref="V272" ca="1">HYPERLINK("#"&amp;CELL("direccion",Tabla_471030!A268),"265")</f>
        <v>265</v>
      </c>
      <c r="W272" s="5" t="str" cm="1">
        <f t="array" aca="1" ref="W272" ca="1">HYPERLINK("#"&amp;CELL("direccion",Tabla_471041!A268),"265")</f>
        <v>265</v>
      </c>
      <c r="X272" s="5" t="str" cm="1">
        <f t="array" aca="1" ref="X272" ca="1">HYPERLINK("#"&amp;CELL("direccion",Tabla_471031!A268),"265")</f>
        <v>265</v>
      </c>
      <c r="Y272" s="5" t="str" cm="1">
        <f t="array" aca="1" ref="Y272" ca="1">HYPERLINK("#"&amp;CELL("direccion",Tabla_471032!A268),"265")</f>
        <v>265</v>
      </c>
      <c r="Z272" s="5" t="str" cm="1">
        <f t="array" aca="1" ref="Z272" ca="1">HYPERLINK("#"&amp;CELL("direccion",Tabla_471059!A268),"265")</f>
        <v>265</v>
      </c>
      <c r="AA272" s="5" t="str" cm="1">
        <f t="array" aca="1" ref="AA272" ca="1">HYPERLINK("#"&amp;CELL("direccion",Tabla_471071!A268),"265")</f>
        <v>265</v>
      </c>
      <c r="AB272" s="5" t="str" cm="1">
        <f t="array" aca="1" ref="AB272" ca="1">HYPERLINK("#"&amp;CELL("direccion",Tabla_471062!A268),"265")</f>
        <v>265</v>
      </c>
      <c r="AC272" s="5" t="str" cm="1">
        <f t="array" aca="1" ref="AC272" ca="1">HYPERLINK("#"&amp;CELL("direccion",Tabla_471074!A268),"265")</f>
        <v>265</v>
      </c>
      <c r="AD272" t="s">
        <v>213</v>
      </c>
      <c r="AE272" s="3">
        <v>45747</v>
      </c>
    </row>
    <row r="273" spans="1:31" x14ac:dyDescent="0.3">
      <c r="A273">
        <v>2025</v>
      </c>
      <c r="B273" s="3">
        <v>45658</v>
      </c>
      <c r="C273" s="3">
        <v>45747</v>
      </c>
      <c r="D273" t="s">
        <v>84</v>
      </c>
      <c r="E273">
        <v>169</v>
      </c>
      <c r="F273" t="s">
        <v>377</v>
      </c>
      <c r="G273" t="s">
        <v>377</v>
      </c>
      <c r="H273" t="s">
        <v>225</v>
      </c>
      <c r="I273" t="s">
        <v>897</v>
      </c>
      <c r="J273" t="s">
        <v>898</v>
      </c>
      <c r="K273" t="s">
        <v>781</v>
      </c>
      <c r="L273" t="s">
        <v>91</v>
      </c>
      <c r="M273">
        <v>11537</v>
      </c>
      <c r="N273" t="s">
        <v>212</v>
      </c>
      <c r="O273">
        <v>9402.81</v>
      </c>
      <c r="P273" t="s">
        <v>212</v>
      </c>
      <c r="Q273" s="5" t="str" cm="1">
        <f t="array" aca="1" ref="Q273" ca="1">HYPERLINK("#"&amp;CELL("direccion",Tabla_471065!A269),"266")</f>
        <v>266</v>
      </c>
      <c r="R273" s="5" t="str" cm="1">
        <f t="array" aca="1" ref="R273" ca="1">HYPERLINK("#"&amp;CELL("direccion",Tabla_471039!A269),"266")</f>
        <v>266</v>
      </c>
      <c r="S273" s="5" t="str" cm="1">
        <f t="array" aca="1" ref="S273" ca="1">HYPERLINK("#"&amp;CELL("direccion",Tabla_471067!A269),"266")</f>
        <v>266</v>
      </c>
      <c r="T273" s="5" t="str" cm="1">
        <f t="array" aca="1" ref="T273" ca="1">HYPERLINK("#"&amp;CELL("direccion",Tabla_471023!A269),"266")</f>
        <v>266</v>
      </c>
      <c r="U273" s="5" t="str" cm="1">
        <f t="array" aca="1" ref="U273" ca="1">HYPERLINK("#"&amp;CELL("direccion",Tabla_471047!A269),"266")</f>
        <v>266</v>
      </c>
      <c r="V273" s="5" t="str" cm="1">
        <f t="array" aca="1" ref="V273" ca="1">HYPERLINK("#"&amp;CELL("direccion",Tabla_471030!A269),"266")</f>
        <v>266</v>
      </c>
      <c r="W273" s="5" t="str" cm="1">
        <f t="array" aca="1" ref="W273" ca="1">HYPERLINK("#"&amp;CELL("direccion",Tabla_471041!A269),"266")</f>
        <v>266</v>
      </c>
      <c r="X273" s="5" t="str" cm="1">
        <f t="array" aca="1" ref="X273" ca="1">HYPERLINK("#"&amp;CELL("direccion",Tabla_471031!A269),"266")</f>
        <v>266</v>
      </c>
      <c r="Y273" s="5" t="str" cm="1">
        <f t="array" aca="1" ref="Y273" ca="1">HYPERLINK("#"&amp;CELL("direccion",Tabla_471032!A269),"266")</f>
        <v>266</v>
      </c>
      <c r="Z273" s="5" t="str" cm="1">
        <f t="array" aca="1" ref="Z273" ca="1">HYPERLINK("#"&amp;CELL("direccion",Tabla_471059!A269),"266")</f>
        <v>266</v>
      </c>
      <c r="AA273" s="5" t="str" cm="1">
        <f t="array" aca="1" ref="AA273" ca="1">HYPERLINK("#"&amp;CELL("direccion",Tabla_471071!A269),"266")</f>
        <v>266</v>
      </c>
      <c r="AB273" s="5" t="str" cm="1">
        <f t="array" aca="1" ref="AB273" ca="1">HYPERLINK("#"&amp;CELL("direccion",Tabla_471062!A269),"266")</f>
        <v>266</v>
      </c>
      <c r="AC273" s="5" t="str" cm="1">
        <f t="array" aca="1" ref="AC273" ca="1">HYPERLINK("#"&amp;CELL("direccion",Tabla_471074!A269),"266")</f>
        <v>266</v>
      </c>
      <c r="AD273" t="s">
        <v>213</v>
      </c>
      <c r="AE273" s="3">
        <v>45747</v>
      </c>
    </row>
    <row r="274" spans="1:31" x14ac:dyDescent="0.3">
      <c r="A274">
        <v>2025</v>
      </c>
      <c r="B274" s="3">
        <v>45658</v>
      </c>
      <c r="C274" s="3">
        <v>45747</v>
      </c>
      <c r="D274" t="s">
        <v>84</v>
      </c>
      <c r="E274">
        <v>169</v>
      </c>
      <c r="F274" t="s">
        <v>373</v>
      </c>
      <c r="G274" t="s">
        <v>373</v>
      </c>
      <c r="H274" t="s">
        <v>225</v>
      </c>
      <c r="I274" t="s">
        <v>735</v>
      </c>
      <c r="J274" t="s">
        <v>440</v>
      </c>
      <c r="K274" t="s">
        <v>899</v>
      </c>
      <c r="L274" t="s">
        <v>92</v>
      </c>
      <c r="M274">
        <v>11537</v>
      </c>
      <c r="N274" t="s">
        <v>212</v>
      </c>
      <c r="O274">
        <v>9402.81</v>
      </c>
      <c r="P274" t="s">
        <v>212</v>
      </c>
      <c r="Q274" s="5" t="str" cm="1">
        <f t="array" aca="1" ref="Q274" ca="1">HYPERLINK("#"&amp;CELL("direccion",Tabla_471065!A270),"267")</f>
        <v>267</v>
      </c>
      <c r="R274" s="5" t="str" cm="1">
        <f t="array" aca="1" ref="R274" ca="1">HYPERLINK("#"&amp;CELL("direccion",Tabla_471039!A270),"267")</f>
        <v>267</v>
      </c>
      <c r="S274" s="5" t="str" cm="1">
        <f t="array" aca="1" ref="S274" ca="1">HYPERLINK("#"&amp;CELL("direccion",Tabla_471067!A270),"267")</f>
        <v>267</v>
      </c>
      <c r="T274" s="5" t="str" cm="1">
        <f t="array" aca="1" ref="T274" ca="1">HYPERLINK("#"&amp;CELL("direccion",Tabla_471023!A270),"267")</f>
        <v>267</v>
      </c>
      <c r="U274" s="5" t="str" cm="1">
        <f t="array" aca="1" ref="U274" ca="1">HYPERLINK("#"&amp;CELL("direccion",Tabla_471047!A270),"267")</f>
        <v>267</v>
      </c>
      <c r="V274" s="5" t="str" cm="1">
        <f t="array" aca="1" ref="V274" ca="1">HYPERLINK("#"&amp;CELL("direccion",Tabla_471030!A270),"267")</f>
        <v>267</v>
      </c>
      <c r="W274" s="5" t="str" cm="1">
        <f t="array" aca="1" ref="W274" ca="1">HYPERLINK("#"&amp;CELL("direccion",Tabla_471041!A270),"267")</f>
        <v>267</v>
      </c>
      <c r="X274" s="5" t="str" cm="1">
        <f t="array" aca="1" ref="X274" ca="1">HYPERLINK("#"&amp;CELL("direccion",Tabla_471031!A270),"267")</f>
        <v>267</v>
      </c>
      <c r="Y274" s="5" t="str" cm="1">
        <f t="array" aca="1" ref="Y274" ca="1">HYPERLINK("#"&amp;CELL("direccion",Tabla_471032!A270),"267")</f>
        <v>267</v>
      </c>
      <c r="Z274" s="5" t="str" cm="1">
        <f t="array" aca="1" ref="Z274" ca="1">HYPERLINK("#"&amp;CELL("direccion",Tabla_471059!A270),"267")</f>
        <v>267</v>
      </c>
      <c r="AA274" s="5" t="str" cm="1">
        <f t="array" aca="1" ref="AA274" ca="1">HYPERLINK("#"&amp;CELL("direccion",Tabla_471071!A270),"267")</f>
        <v>267</v>
      </c>
      <c r="AB274" s="5" t="str" cm="1">
        <f t="array" aca="1" ref="AB274" ca="1">HYPERLINK("#"&amp;CELL("direccion",Tabla_471062!A270),"267")</f>
        <v>267</v>
      </c>
      <c r="AC274" s="5" t="str" cm="1">
        <f t="array" aca="1" ref="AC274" ca="1">HYPERLINK("#"&amp;CELL("direccion",Tabla_471074!A270),"267")</f>
        <v>267</v>
      </c>
      <c r="AD274" t="s">
        <v>213</v>
      </c>
      <c r="AE274" s="3">
        <v>45747</v>
      </c>
    </row>
    <row r="275" spans="1:31" x14ac:dyDescent="0.3">
      <c r="A275">
        <v>2025</v>
      </c>
      <c r="B275" s="3">
        <v>45658</v>
      </c>
      <c r="C275" s="3">
        <v>45747</v>
      </c>
      <c r="D275" t="s">
        <v>84</v>
      </c>
      <c r="E275">
        <v>169</v>
      </c>
      <c r="F275" t="s">
        <v>366</v>
      </c>
      <c r="G275" t="s">
        <v>366</v>
      </c>
      <c r="H275" t="s">
        <v>225</v>
      </c>
      <c r="I275" t="s">
        <v>713</v>
      </c>
      <c r="J275" t="s">
        <v>900</v>
      </c>
      <c r="K275" t="s">
        <v>768</v>
      </c>
      <c r="L275" t="s">
        <v>91</v>
      </c>
      <c r="M275">
        <v>10500</v>
      </c>
      <c r="N275" t="s">
        <v>212</v>
      </c>
      <c r="O275">
        <v>8609.76</v>
      </c>
      <c r="P275" t="s">
        <v>212</v>
      </c>
      <c r="Q275" s="5" t="str" cm="1">
        <f t="array" aca="1" ref="Q275" ca="1">HYPERLINK("#"&amp;CELL("direccion",Tabla_471065!A271),"268")</f>
        <v>268</v>
      </c>
      <c r="R275" s="5" t="str" cm="1">
        <f t="array" aca="1" ref="R275" ca="1">HYPERLINK("#"&amp;CELL("direccion",Tabla_471039!A271),"268")</f>
        <v>268</v>
      </c>
      <c r="S275" s="5" t="str" cm="1">
        <f t="array" aca="1" ref="S275" ca="1">HYPERLINK("#"&amp;CELL("direccion",Tabla_471067!A271),"268")</f>
        <v>268</v>
      </c>
      <c r="T275" s="5" t="str" cm="1">
        <f t="array" aca="1" ref="T275" ca="1">HYPERLINK("#"&amp;CELL("direccion",Tabla_471023!A271),"268")</f>
        <v>268</v>
      </c>
      <c r="U275" s="5" t="str" cm="1">
        <f t="array" aca="1" ref="U275" ca="1">HYPERLINK("#"&amp;CELL("direccion",Tabla_471047!A271),"268")</f>
        <v>268</v>
      </c>
      <c r="V275" s="5" t="str" cm="1">
        <f t="array" aca="1" ref="V275" ca="1">HYPERLINK("#"&amp;CELL("direccion",Tabla_471030!A271),"268")</f>
        <v>268</v>
      </c>
      <c r="W275" s="5" t="str" cm="1">
        <f t="array" aca="1" ref="W275" ca="1">HYPERLINK("#"&amp;CELL("direccion",Tabla_471041!A271),"268")</f>
        <v>268</v>
      </c>
      <c r="X275" s="5" t="str" cm="1">
        <f t="array" aca="1" ref="X275" ca="1">HYPERLINK("#"&amp;CELL("direccion",Tabla_471031!A271),"268")</f>
        <v>268</v>
      </c>
      <c r="Y275" s="5" t="str" cm="1">
        <f t="array" aca="1" ref="Y275" ca="1">HYPERLINK("#"&amp;CELL("direccion",Tabla_471032!A271),"268")</f>
        <v>268</v>
      </c>
      <c r="Z275" s="5" t="str" cm="1">
        <f t="array" aca="1" ref="Z275" ca="1">HYPERLINK("#"&amp;CELL("direccion",Tabla_471059!A271),"268")</f>
        <v>268</v>
      </c>
      <c r="AA275" s="5" t="str" cm="1">
        <f t="array" aca="1" ref="AA275" ca="1">HYPERLINK("#"&amp;CELL("direccion",Tabla_471071!A271),"268")</f>
        <v>268</v>
      </c>
      <c r="AB275" s="5" t="str" cm="1">
        <f t="array" aca="1" ref="AB275" ca="1">HYPERLINK("#"&amp;CELL("direccion",Tabla_471062!A271),"268")</f>
        <v>268</v>
      </c>
      <c r="AC275" s="5" t="str" cm="1">
        <f t="array" aca="1" ref="AC275" ca="1">HYPERLINK("#"&amp;CELL("direccion",Tabla_471074!A271),"268")</f>
        <v>268</v>
      </c>
      <c r="AD275" t="s">
        <v>213</v>
      </c>
      <c r="AE275" s="3">
        <v>45747</v>
      </c>
    </row>
    <row r="276" spans="1:31" x14ac:dyDescent="0.3">
      <c r="A276">
        <v>2025</v>
      </c>
      <c r="B276" s="3">
        <v>45658</v>
      </c>
      <c r="C276" s="3">
        <v>45747</v>
      </c>
      <c r="D276" t="s">
        <v>84</v>
      </c>
      <c r="E276">
        <v>169</v>
      </c>
      <c r="F276" t="s">
        <v>373</v>
      </c>
      <c r="G276" t="s">
        <v>373</v>
      </c>
      <c r="H276" t="s">
        <v>225</v>
      </c>
      <c r="I276" t="s">
        <v>901</v>
      </c>
      <c r="J276" t="s">
        <v>606</v>
      </c>
      <c r="K276" t="s">
        <v>517</v>
      </c>
      <c r="L276" t="s">
        <v>92</v>
      </c>
      <c r="M276">
        <v>11537</v>
      </c>
      <c r="N276" t="s">
        <v>212</v>
      </c>
      <c r="O276">
        <v>9402.81</v>
      </c>
      <c r="P276" t="s">
        <v>212</v>
      </c>
      <c r="Q276" s="5" t="str" cm="1">
        <f t="array" aca="1" ref="Q276" ca="1">HYPERLINK("#"&amp;CELL("direccion",Tabla_471065!A272),"269")</f>
        <v>269</v>
      </c>
      <c r="R276" s="5" t="str" cm="1">
        <f t="array" aca="1" ref="R276" ca="1">HYPERLINK("#"&amp;CELL("direccion",Tabla_471039!A272),"269")</f>
        <v>269</v>
      </c>
      <c r="S276" s="5" t="str" cm="1">
        <f t="array" aca="1" ref="S276" ca="1">HYPERLINK("#"&amp;CELL("direccion",Tabla_471067!A272),"269")</f>
        <v>269</v>
      </c>
      <c r="T276" s="5" t="str" cm="1">
        <f t="array" aca="1" ref="T276" ca="1">HYPERLINK("#"&amp;CELL("direccion",Tabla_471023!A272),"269")</f>
        <v>269</v>
      </c>
      <c r="U276" s="5" t="str" cm="1">
        <f t="array" aca="1" ref="U276" ca="1">HYPERLINK("#"&amp;CELL("direccion",Tabla_471047!A272),"269")</f>
        <v>269</v>
      </c>
      <c r="V276" s="5" t="str" cm="1">
        <f t="array" aca="1" ref="V276" ca="1">HYPERLINK("#"&amp;CELL("direccion",Tabla_471030!A272),"269")</f>
        <v>269</v>
      </c>
      <c r="W276" s="5" t="str" cm="1">
        <f t="array" aca="1" ref="W276" ca="1">HYPERLINK("#"&amp;CELL("direccion",Tabla_471041!A272),"269")</f>
        <v>269</v>
      </c>
      <c r="X276" s="5" t="str" cm="1">
        <f t="array" aca="1" ref="X276" ca="1">HYPERLINK("#"&amp;CELL("direccion",Tabla_471031!A272),"269")</f>
        <v>269</v>
      </c>
      <c r="Y276" s="5" t="str" cm="1">
        <f t="array" aca="1" ref="Y276" ca="1">HYPERLINK("#"&amp;CELL("direccion",Tabla_471032!A272),"269")</f>
        <v>269</v>
      </c>
      <c r="Z276" s="5" t="str" cm="1">
        <f t="array" aca="1" ref="Z276" ca="1">HYPERLINK("#"&amp;CELL("direccion",Tabla_471059!A272),"269")</f>
        <v>269</v>
      </c>
      <c r="AA276" s="5" t="str" cm="1">
        <f t="array" aca="1" ref="AA276" ca="1">HYPERLINK("#"&amp;CELL("direccion",Tabla_471071!A272),"269")</f>
        <v>269</v>
      </c>
      <c r="AB276" s="5" t="str" cm="1">
        <f t="array" aca="1" ref="AB276" ca="1">HYPERLINK("#"&amp;CELL("direccion",Tabla_471062!A272),"269")</f>
        <v>269</v>
      </c>
      <c r="AC276" s="5" t="str" cm="1">
        <f t="array" aca="1" ref="AC276" ca="1">HYPERLINK("#"&amp;CELL("direccion",Tabla_471074!A272),"269")</f>
        <v>269</v>
      </c>
      <c r="AD276" t="s">
        <v>213</v>
      </c>
      <c r="AE276" s="3">
        <v>45747</v>
      </c>
    </row>
    <row r="277" spans="1:31" x14ac:dyDescent="0.3">
      <c r="A277">
        <v>2025</v>
      </c>
      <c r="B277" s="3">
        <v>45658</v>
      </c>
      <c r="C277" s="3">
        <v>45747</v>
      </c>
      <c r="D277" t="s">
        <v>84</v>
      </c>
      <c r="E277">
        <v>169</v>
      </c>
      <c r="F277" t="s">
        <v>373</v>
      </c>
      <c r="G277" t="s">
        <v>373</v>
      </c>
      <c r="H277" t="s">
        <v>225</v>
      </c>
      <c r="I277" t="s">
        <v>902</v>
      </c>
      <c r="J277" t="s">
        <v>903</v>
      </c>
      <c r="K277" t="s">
        <v>663</v>
      </c>
      <c r="L277" t="s">
        <v>92</v>
      </c>
      <c r="M277">
        <v>11537</v>
      </c>
      <c r="N277" t="s">
        <v>212</v>
      </c>
      <c r="O277">
        <v>9402.81</v>
      </c>
      <c r="P277" t="s">
        <v>212</v>
      </c>
      <c r="Q277" s="5" t="str" cm="1">
        <f t="array" aca="1" ref="Q277" ca="1">HYPERLINK("#"&amp;CELL("direccion",Tabla_471065!A273),"270")</f>
        <v>270</v>
      </c>
      <c r="R277" s="5" t="str" cm="1">
        <f t="array" aca="1" ref="R277" ca="1">HYPERLINK("#"&amp;CELL("direccion",Tabla_471039!A273),"270")</f>
        <v>270</v>
      </c>
      <c r="S277" s="5" t="str" cm="1">
        <f t="array" aca="1" ref="S277" ca="1">HYPERLINK("#"&amp;CELL("direccion",Tabla_471067!A273),"270")</f>
        <v>270</v>
      </c>
      <c r="T277" s="5" t="str" cm="1">
        <f t="array" aca="1" ref="T277" ca="1">HYPERLINK("#"&amp;CELL("direccion",Tabla_471023!A273),"270")</f>
        <v>270</v>
      </c>
      <c r="U277" s="5" t="str" cm="1">
        <f t="array" aca="1" ref="U277" ca="1">HYPERLINK("#"&amp;CELL("direccion",Tabla_471047!A273),"270")</f>
        <v>270</v>
      </c>
      <c r="V277" s="5" t="str" cm="1">
        <f t="array" aca="1" ref="V277" ca="1">HYPERLINK("#"&amp;CELL("direccion",Tabla_471030!A273),"270")</f>
        <v>270</v>
      </c>
      <c r="W277" s="5" t="str" cm="1">
        <f t="array" aca="1" ref="W277" ca="1">HYPERLINK("#"&amp;CELL("direccion",Tabla_471041!A273),"270")</f>
        <v>270</v>
      </c>
      <c r="X277" s="5" t="str" cm="1">
        <f t="array" aca="1" ref="X277" ca="1">HYPERLINK("#"&amp;CELL("direccion",Tabla_471031!A273),"270")</f>
        <v>270</v>
      </c>
      <c r="Y277" s="5" t="str" cm="1">
        <f t="array" aca="1" ref="Y277" ca="1">HYPERLINK("#"&amp;CELL("direccion",Tabla_471032!A273),"270")</f>
        <v>270</v>
      </c>
      <c r="Z277" s="5" t="str" cm="1">
        <f t="array" aca="1" ref="Z277" ca="1">HYPERLINK("#"&amp;CELL("direccion",Tabla_471059!A273),"270")</f>
        <v>270</v>
      </c>
      <c r="AA277" s="5" t="str" cm="1">
        <f t="array" aca="1" ref="AA277" ca="1">HYPERLINK("#"&amp;CELL("direccion",Tabla_471071!A273),"270")</f>
        <v>270</v>
      </c>
      <c r="AB277" s="5" t="str" cm="1">
        <f t="array" aca="1" ref="AB277" ca="1">HYPERLINK("#"&amp;CELL("direccion",Tabla_471062!A273),"270")</f>
        <v>270</v>
      </c>
      <c r="AC277" s="5" t="str" cm="1">
        <f t="array" aca="1" ref="AC277" ca="1">HYPERLINK("#"&amp;CELL("direccion",Tabla_471074!A273),"270")</f>
        <v>270</v>
      </c>
      <c r="AD277" t="s">
        <v>213</v>
      </c>
      <c r="AE277" s="3">
        <v>45747</v>
      </c>
    </row>
    <row r="278" spans="1:31" x14ac:dyDescent="0.3">
      <c r="A278">
        <v>2025</v>
      </c>
      <c r="B278" s="3">
        <v>45658</v>
      </c>
      <c r="C278" s="3">
        <v>45747</v>
      </c>
      <c r="D278" t="s">
        <v>84</v>
      </c>
      <c r="E278">
        <v>169</v>
      </c>
      <c r="F278" t="s">
        <v>378</v>
      </c>
      <c r="G278" t="s">
        <v>378</v>
      </c>
      <c r="H278" t="s">
        <v>225</v>
      </c>
      <c r="I278" t="s">
        <v>904</v>
      </c>
      <c r="J278" t="s">
        <v>905</v>
      </c>
      <c r="K278" t="s">
        <v>906</v>
      </c>
      <c r="L278" t="s">
        <v>92</v>
      </c>
      <c r="M278">
        <v>11537</v>
      </c>
      <c r="N278" t="s">
        <v>212</v>
      </c>
      <c r="O278">
        <v>9402.81</v>
      </c>
      <c r="P278" t="s">
        <v>212</v>
      </c>
      <c r="Q278" s="5" t="str" cm="1">
        <f t="array" aca="1" ref="Q278" ca="1">HYPERLINK("#"&amp;CELL("direccion",Tabla_471065!A274),"271")</f>
        <v>271</v>
      </c>
      <c r="R278" s="5" t="str" cm="1">
        <f t="array" aca="1" ref="R278" ca="1">HYPERLINK("#"&amp;CELL("direccion",Tabla_471039!A274),"271")</f>
        <v>271</v>
      </c>
      <c r="S278" s="5" t="str" cm="1">
        <f t="array" aca="1" ref="S278" ca="1">HYPERLINK("#"&amp;CELL("direccion",Tabla_471067!A274),"271")</f>
        <v>271</v>
      </c>
      <c r="T278" s="5" t="str" cm="1">
        <f t="array" aca="1" ref="T278" ca="1">HYPERLINK("#"&amp;CELL("direccion",Tabla_471023!A274),"271")</f>
        <v>271</v>
      </c>
      <c r="U278" s="5" t="str" cm="1">
        <f t="array" aca="1" ref="U278" ca="1">HYPERLINK("#"&amp;CELL("direccion",Tabla_471047!A274),"271")</f>
        <v>271</v>
      </c>
      <c r="V278" s="5" t="str" cm="1">
        <f t="array" aca="1" ref="V278" ca="1">HYPERLINK("#"&amp;CELL("direccion",Tabla_471030!A274),"271")</f>
        <v>271</v>
      </c>
      <c r="W278" s="5" t="str" cm="1">
        <f t="array" aca="1" ref="W278" ca="1">HYPERLINK("#"&amp;CELL("direccion",Tabla_471041!A274),"271")</f>
        <v>271</v>
      </c>
      <c r="X278" s="5" t="str" cm="1">
        <f t="array" aca="1" ref="X278" ca="1">HYPERLINK("#"&amp;CELL("direccion",Tabla_471031!A274),"271")</f>
        <v>271</v>
      </c>
      <c r="Y278" s="5" t="str" cm="1">
        <f t="array" aca="1" ref="Y278" ca="1">HYPERLINK("#"&amp;CELL("direccion",Tabla_471032!A274),"271")</f>
        <v>271</v>
      </c>
      <c r="Z278" s="5" t="str" cm="1">
        <f t="array" aca="1" ref="Z278" ca="1">HYPERLINK("#"&amp;CELL("direccion",Tabla_471059!A274),"271")</f>
        <v>271</v>
      </c>
      <c r="AA278" s="5" t="str" cm="1">
        <f t="array" aca="1" ref="AA278" ca="1">HYPERLINK("#"&amp;CELL("direccion",Tabla_471071!A274),"271")</f>
        <v>271</v>
      </c>
      <c r="AB278" s="5" t="str" cm="1">
        <f t="array" aca="1" ref="AB278" ca="1">HYPERLINK("#"&amp;CELL("direccion",Tabla_471062!A274),"271")</f>
        <v>271</v>
      </c>
      <c r="AC278" s="5" t="str" cm="1">
        <f t="array" aca="1" ref="AC278" ca="1">HYPERLINK("#"&amp;CELL("direccion",Tabla_471074!A274),"271")</f>
        <v>271</v>
      </c>
      <c r="AD278" t="s">
        <v>213</v>
      </c>
      <c r="AE278" s="3">
        <v>45747</v>
      </c>
    </row>
    <row r="279" spans="1:31" x14ac:dyDescent="0.3">
      <c r="A279">
        <v>2025</v>
      </c>
      <c r="B279" s="3">
        <v>45658</v>
      </c>
      <c r="C279" s="3">
        <v>45747</v>
      </c>
      <c r="D279" t="s">
        <v>84</v>
      </c>
      <c r="E279">
        <v>169</v>
      </c>
      <c r="F279" t="s">
        <v>373</v>
      </c>
      <c r="G279" t="s">
        <v>373</v>
      </c>
      <c r="H279" t="s">
        <v>225</v>
      </c>
      <c r="I279" t="s">
        <v>907</v>
      </c>
      <c r="J279" t="s">
        <v>420</v>
      </c>
      <c r="K279" t="s">
        <v>446</v>
      </c>
      <c r="L279" t="s">
        <v>92</v>
      </c>
      <c r="M279">
        <v>11537</v>
      </c>
      <c r="N279" t="s">
        <v>212</v>
      </c>
      <c r="O279">
        <v>9402.81</v>
      </c>
      <c r="P279" t="s">
        <v>212</v>
      </c>
      <c r="Q279" s="5" t="str" cm="1">
        <f t="array" aca="1" ref="Q279" ca="1">HYPERLINK("#"&amp;CELL("direccion",Tabla_471065!A275),"272")</f>
        <v>272</v>
      </c>
      <c r="R279" s="5" t="str" cm="1">
        <f t="array" aca="1" ref="R279" ca="1">HYPERLINK("#"&amp;CELL("direccion",Tabla_471039!A275),"272")</f>
        <v>272</v>
      </c>
      <c r="S279" s="5" t="str" cm="1">
        <f t="array" aca="1" ref="S279" ca="1">HYPERLINK("#"&amp;CELL("direccion",Tabla_471067!A275),"272")</f>
        <v>272</v>
      </c>
      <c r="T279" s="5" t="str" cm="1">
        <f t="array" aca="1" ref="T279" ca="1">HYPERLINK("#"&amp;CELL("direccion",Tabla_471023!A275),"272")</f>
        <v>272</v>
      </c>
      <c r="U279" s="5" t="str" cm="1">
        <f t="array" aca="1" ref="U279" ca="1">HYPERLINK("#"&amp;CELL("direccion",Tabla_471047!A275),"272")</f>
        <v>272</v>
      </c>
      <c r="V279" s="5" t="str" cm="1">
        <f t="array" aca="1" ref="V279" ca="1">HYPERLINK("#"&amp;CELL("direccion",Tabla_471030!A275),"272")</f>
        <v>272</v>
      </c>
      <c r="W279" s="5" t="str" cm="1">
        <f t="array" aca="1" ref="W279" ca="1">HYPERLINK("#"&amp;CELL("direccion",Tabla_471041!A275),"272")</f>
        <v>272</v>
      </c>
      <c r="X279" s="5" t="str" cm="1">
        <f t="array" aca="1" ref="X279" ca="1">HYPERLINK("#"&amp;CELL("direccion",Tabla_471031!A275),"272")</f>
        <v>272</v>
      </c>
      <c r="Y279" s="5" t="str" cm="1">
        <f t="array" aca="1" ref="Y279" ca="1">HYPERLINK("#"&amp;CELL("direccion",Tabla_471032!A275),"272")</f>
        <v>272</v>
      </c>
      <c r="Z279" s="5" t="str" cm="1">
        <f t="array" aca="1" ref="Z279" ca="1">HYPERLINK("#"&amp;CELL("direccion",Tabla_471059!A275),"272")</f>
        <v>272</v>
      </c>
      <c r="AA279" s="5" t="str" cm="1">
        <f t="array" aca="1" ref="AA279" ca="1">HYPERLINK("#"&amp;CELL("direccion",Tabla_471071!A275),"272")</f>
        <v>272</v>
      </c>
      <c r="AB279" s="5" t="str" cm="1">
        <f t="array" aca="1" ref="AB279" ca="1">HYPERLINK("#"&amp;CELL("direccion",Tabla_471062!A275),"272")</f>
        <v>272</v>
      </c>
      <c r="AC279" s="5" t="str" cm="1">
        <f t="array" aca="1" ref="AC279" ca="1">HYPERLINK("#"&amp;CELL("direccion",Tabla_471074!A275),"272")</f>
        <v>272</v>
      </c>
      <c r="AD279" t="s">
        <v>213</v>
      </c>
      <c r="AE279" s="3">
        <v>45747</v>
      </c>
    </row>
    <row r="280" spans="1:31" x14ac:dyDescent="0.3">
      <c r="A280">
        <v>2025</v>
      </c>
      <c r="B280" s="3">
        <v>45658</v>
      </c>
      <c r="C280" s="3">
        <v>45747</v>
      </c>
      <c r="D280" t="s">
        <v>84</v>
      </c>
      <c r="E280">
        <v>169</v>
      </c>
      <c r="F280" t="s">
        <v>379</v>
      </c>
      <c r="G280" t="s">
        <v>379</v>
      </c>
      <c r="H280" t="s">
        <v>225</v>
      </c>
      <c r="I280" t="s">
        <v>908</v>
      </c>
      <c r="J280" t="s">
        <v>453</v>
      </c>
      <c r="K280" t="s">
        <v>909</v>
      </c>
      <c r="L280" t="s">
        <v>91</v>
      </c>
      <c r="M280">
        <v>11537</v>
      </c>
      <c r="N280" t="s">
        <v>212</v>
      </c>
      <c r="O280">
        <v>9402.81</v>
      </c>
      <c r="P280" t="s">
        <v>212</v>
      </c>
      <c r="Q280" s="5" t="str" cm="1">
        <f t="array" aca="1" ref="Q280" ca="1">HYPERLINK("#"&amp;CELL("direccion",Tabla_471065!A276),"273")</f>
        <v>273</v>
      </c>
      <c r="R280" s="5" t="str" cm="1">
        <f t="array" aca="1" ref="R280" ca="1">HYPERLINK("#"&amp;CELL("direccion",Tabla_471039!A276),"273")</f>
        <v>273</v>
      </c>
      <c r="S280" s="5" t="str" cm="1">
        <f t="array" aca="1" ref="S280" ca="1">HYPERLINK("#"&amp;CELL("direccion",Tabla_471067!A276),"273")</f>
        <v>273</v>
      </c>
      <c r="T280" s="5" t="str" cm="1">
        <f t="array" aca="1" ref="T280" ca="1">HYPERLINK("#"&amp;CELL("direccion",Tabla_471023!A276),"273")</f>
        <v>273</v>
      </c>
      <c r="U280" s="5" t="str" cm="1">
        <f t="array" aca="1" ref="U280" ca="1">HYPERLINK("#"&amp;CELL("direccion",Tabla_471047!A276),"273")</f>
        <v>273</v>
      </c>
      <c r="V280" s="5" t="str" cm="1">
        <f t="array" aca="1" ref="V280" ca="1">HYPERLINK("#"&amp;CELL("direccion",Tabla_471030!A276),"273")</f>
        <v>273</v>
      </c>
      <c r="W280" s="5" t="str" cm="1">
        <f t="array" aca="1" ref="W280" ca="1">HYPERLINK("#"&amp;CELL("direccion",Tabla_471041!A276),"273")</f>
        <v>273</v>
      </c>
      <c r="X280" s="5" t="str" cm="1">
        <f t="array" aca="1" ref="X280" ca="1">HYPERLINK("#"&amp;CELL("direccion",Tabla_471031!A276),"273")</f>
        <v>273</v>
      </c>
      <c r="Y280" s="5" t="str" cm="1">
        <f t="array" aca="1" ref="Y280" ca="1">HYPERLINK("#"&amp;CELL("direccion",Tabla_471032!A276),"273")</f>
        <v>273</v>
      </c>
      <c r="Z280" s="5" t="str" cm="1">
        <f t="array" aca="1" ref="Z280" ca="1">HYPERLINK("#"&amp;CELL("direccion",Tabla_471059!A276),"273")</f>
        <v>273</v>
      </c>
      <c r="AA280" s="5" t="str" cm="1">
        <f t="array" aca="1" ref="AA280" ca="1">HYPERLINK("#"&amp;CELL("direccion",Tabla_471071!A276),"273")</f>
        <v>273</v>
      </c>
      <c r="AB280" s="5" t="str" cm="1">
        <f t="array" aca="1" ref="AB280" ca="1">HYPERLINK("#"&amp;CELL("direccion",Tabla_471062!A276),"273")</f>
        <v>273</v>
      </c>
      <c r="AC280" s="5" t="str" cm="1">
        <f t="array" aca="1" ref="AC280" ca="1">HYPERLINK("#"&amp;CELL("direccion",Tabla_471074!A276),"273")</f>
        <v>273</v>
      </c>
      <c r="AD280" t="s">
        <v>213</v>
      </c>
      <c r="AE280" s="3">
        <v>45747</v>
      </c>
    </row>
    <row r="281" spans="1:31" x14ac:dyDescent="0.3">
      <c r="A281">
        <v>2025</v>
      </c>
      <c r="B281" s="3">
        <v>45658</v>
      </c>
      <c r="C281" s="3">
        <v>45747</v>
      </c>
      <c r="D281" t="s">
        <v>84</v>
      </c>
      <c r="E281">
        <v>169</v>
      </c>
      <c r="F281" t="s">
        <v>373</v>
      </c>
      <c r="G281" t="s">
        <v>373</v>
      </c>
      <c r="H281" t="s">
        <v>225</v>
      </c>
      <c r="I281" t="s">
        <v>910</v>
      </c>
      <c r="J281" t="s">
        <v>712</v>
      </c>
      <c r="K281" t="s">
        <v>712</v>
      </c>
      <c r="L281" t="s">
        <v>92</v>
      </c>
      <c r="M281">
        <v>11537</v>
      </c>
      <c r="N281" t="s">
        <v>212</v>
      </c>
      <c r="O281">
        <v>9402.81</v>
      </c>
      <c r="P281" t="s">
        <v>212</v>
      </c>
      <c r="Q281" s="5" t="str" cm="1">
        <f t="array" aca="1" ref="Q281" ca="1">HYPERLINK("#"&amp;CELL("direccion",Tabla_471065!A277),"274")</f>
        <v>274</v>
      </c>
      <c r="R281" s="5" t="str" cm="1">
        <f t="array" aca="1" ref="R281" ca="1">HYPERLINK("#"&amp;CELL("direccion",Tabla_471039!A277),"274")</f>
        <v>274</v>
      </c>
      <c r="S281" s="5" t="str" cm="1">
        <f t="array" aca="1" ref="S281" ca="1">HYPERLINK("#"&amp;CELL("direccion",Tabla_471067!A277),"274")</f>
        <v>274</v>
      </c>
      <c r="T281" s="5" t="str" cm="1">
        <f t="array" aca="1" ref="T281" ca="1">HYPERLINK("#"&amp;CELL("direccion",Tabla_471023!A277),"274")</f>
        <v>274</v>
      </c>
      <c r="U281" s="5" t="str" cm="1">
        <f t="array" aca="1" ref="U281" ca="1">HYPERLINK("#"&amp;CELL("direccion",Tabla_471047!A277),"274")</f>
        <v>274</v>
      </c>
      <c r="V281" s="5" t="str" cm="1">
        <f t="array" aca="1" ref="V281" ca="1">HYPERLINK("#"&amp;CELL("direccion",Tabla_471030!A277),"274")</f>
        <v>274</v>
      </c>
      <c r="W281" s="5" t="str" cm="1">
        <f t="array" aca="1" ref="W281" ca="1">HYPERLINK("#"&amp;CELL("direccion",Tabla_471041!A277),"274")</f>
        <v>274</v>
      </c>
      <c r="X281" s="5" t="str" cm="1">
        <f t="array" aca="1" ref="X281" ca="1">HYPERLINK("#"&amp;CELL("direccion",Tabla_471031!A277),"274")</f>
        <v>274</v>
      </c>
      <c r="Y281" s="5" t="str" cm="1">
        <f t="array" aca="1" ref="Y281" ca="1">HYPERLINK("#"&amp;CELL("direccion",Tabla_471032!A277),"274")</f>
        <v>274</v>
      </c>
      <c r="Z281" s="5" t="str" cm="1">
        <f t="array" aca="1" ref="Z281" ca="1">HYPERLINK("#"&amp;CELL("direccion",Tabla_471059!A277),"274")</f>
        <v>274</v>
      </c>
      <c r="AA281" s="5" t="str" cm="1">
        <f t="array" aca="1" ref="AA281" ca="1">HYPERLINK("#"&amp;CELL("direccion",Tabla_471071!A277),"274")</f>
        <v>274</v>
      </c>
      <c r="AB281" s="5" t="str" cm="1">
        <f t="array" aca="1" ref="AB281" ca="1">HYPERLINK("#"&amp;CELL("direccion",Tabla_471062!A277),"274")</f>
        <v>274</v>
      </c>
      <c r="AC281" s="5" t="str" cm="1">
        <f t="array" aca="1" ref="AC281" ca="1">HYPERLINK("#"&amp;CELL("direccion",Tabla_471074!A277),"274")</f>
        <v>274</v>
      </c>
      <c r="AD281" t="s">
        <v>213</v>
      </c>
      <c r="AE281" s="3">
        <v>45747</v>
      </c>
    </row>
    <row r="282" spans="1:31" x14ac:dyDescent="0.3">
      <c r="A282">
        <v>2025</v>
      </c>
      <c r="B282" s="3">
        <v>45658</v>
      </c>
      <c r="C282" s="3">
        <v>45747</v>
      </c>
      <c r="D282" t="s">
        <v>84</v>
      </c>
      <c r="E282">
        <v>169</v>
      </c>
      <c r="F282" t="s">
        <v>373</v>
      </c>
      <c r="G282" t="s">
        <v>373</v>
      </c>
      <c r="H282" t="s">
        <v>225</v>
      </c>
      <c r="I282" t="s">
        <v>911</v>
      </c>
      <c r="J282" t="s">
        <v>449</v>
      </c>
      <c r="K282" t="s">
        <v>912</v>
      </c>
      <c r="L282" t="s">
        <v>91</v>
      </c>
      <c r="M282">
        <v>10500</v>
      </c>
      <c r="N282" t="s">
        <v>212</v>
      </c>
      <c r="O282">
        <v>8609.76</v>
      </c>
      <c r="P282" t="s">
        <v>212</v>
      </c>
      <c r="Q282" s="5" t="str" cm="1">
        <f t="array" aca="1" ref="Q282" ca="1">HYPERLINK("#"&amp;CELL("direccion",Tabla_471065!A278),"275")</f>
        <v>275</v>
      </c>
      <c r="R282" s="5" t="str" cm="1">
        <f t="array" aca="1" ref="R282" ca="1">HYPERLINK("#"&amp;CELL("direccion",Tabla_471039!A278),"275")</f>
        <v>275</v>
      </c>
      <c r="S282" s="5" t="str" cm="1">
        <f t="array" aca="1" ref="S282" ca="1">HYPERLINK("#"&amp;CELL("direccion",Tabla_471067!A278),"275")</f>
        <v>275</v>
      </c>
      <c r="T282" s="5" t="str" cm="1">
        <f t="array" aca="1" ref="T282" ca="1">HYPERLINK("#"&amp;CELL("direccion",Tabla_471023!A278),"275")</f>
        <v>275</v>
      </c>
      <c r="U282" s="5" t="str" cm="1">
        <f t="array" aca="1" ref="U282" ca="1">HYPERLINK("#"&amp;CELL("direccion",Tabla_471047!A278),"275")</f>
        <v>275</v>
      </c>
      <c r="V282" s="5" t="str" cm="1">
        <f t="array" aca="1" ref="V282" ca="1">HYPERLINK("#"&amp;CELL("direccion",Tabla_471030!A278),"275")</f>
        <v>275</v>
      </c>
      <c r="W282" s="5" t="str" cm="1">
        <f t="array" aca="1" ref="W282" ca="1">HYPERLINK("#"&amp;CELL("direccion",Tabla_471041!A278),"275")</f>
        <v>275</v>
      </c>
      <c r="X282" s="5" t="str" cm="1">
        <f t="array" aca="1" ref="X282" ca="1">HYPERLINK("#"&amp;CELL("direccion",Tabla_471031!A278),"275")</f>
        <v>275</v>
      </c>
      <c r="Y282" s="5" t="str" cm="1">
        <f t="array" aca="1" ref="Y282" ca="1">HYPERLINK("#"&amp;CELL("direccion",Tabla_471032!A278),"275")</f>
        <v>275</v>
      </c>
      <c r="Z282" s="5" t="str" cm="1">
        <f t="array" aca="1" ref="Z282" ca="1">HYPERLINK("#"&amp;CELL("direccion",Tabla_471059!A278),"275")</f>
        <v>275</v>
      </c>
      <c r="AA282" s="5" t="str" cm="1">
        <f t="array" aca="1" ref="AA282" ca="1">HYPERLINK("#"&amp;CELL("direccion",Tabla_471071!A278),"275")</f>
        <v>275</v>
      </c>
      <c r="AB282" s="5" t="str" cm="1">
        <f t="array" aca="1" ref="AB282" ca="1">HYPERLINK("#"&amp;CELL("direccion",Tabla_471062!A278),"275")</f>
        <v>275</v>
      </c>
      <c r="AC282" s="5" t="str" cm="1">
        <f t="array" aca="1" ref="AC282" ca="1">HYPERLINK("#"&amp;CELL("direccion",Tabla_471074!A278),"275")</f>
        <v>275</v>
      </c>
      <c r="AD282" t="s">
        <v>213</v>
      </c>
      <c r="AE282" s="3">
        <v>45747</v>
      </c>
    </row>
    <row r="283" spans="1:31" x14ac:dyDescent="0.3">
      <c r="A283">
        <v>2025</v>
      </c>
      <c r="B283" s="3">
        <v>45658</v>
      </c>
      <c r="C283" s="3">
        <v>45747</v>
      </c>
      <c r="D283" t="s">
        <v>84</v>
      </c>
      <c r="E283">
        <v>169</v>
      </c>
      <c r="F283" t="s">
        <v>373</v>
      </c>
      <c r="G283" t="s">
        <v>373</v>
      </c>
      <c r="H283" t="s">
        <v>225</v>
      </c>
      <c r="I283" t="s">
        <v>913</v>
      </c>
      <c r="J283" t="s">
        <v>710</v>
      </c>
      <c r="K283" t="s">
        <v>914</v>
      </c>
      <c r="L283" t="s">
        <v>92</v>
      </c>
      <c r="M283">
        <v>11537</v>
      </c>
      <c r="N283" t="s">
        <v>212</v>
      </c>
      <c r="O283">
        <v>9402.81</v>
      </c>
      <c r="P283" t="s">
        <v>212</v>
      </c>
      <c r="Q283" s="5" t="str" cm="1">
        <f t="array" aca="1" ref="Q283" ca="1">HYPERLINK("#"&amp;CELL("direccion",Tabla_471065!A279),"276")</f>
        <v>276</v>
      </c>
      <c r="R283" s="5" t="str" cm="1">
        <f t="array" aca="1" ref="R283" ca="1">HYPERLINK("#"&amp;CELL("direccion",Tabla_471039!A279),"276")</f>
        <v>276</v>
      </c>
      <c r="S283" s="5" t="str" cm="1">
        <f t="array" aca="1" ref="S283" ca="1">HYPERLINK("#"&amp;CELL("direccion",Tabla_471067!A279),"276")</f>
        <v>276</v>
      </c>
      <c r="T283" s="5" t="str" cm="1">
        <f t="array" aca="1" ref="T283" ca="1">HYPERLINK("#"&amp;CELL("direccion",Tabla_471023!A279),"276")</f>
        <v>276</v>
      </c>
      <c r="U283" s="5" t="str" cm="1">
        <f t="array" aca="1" ref="U283" ca="1">HYPERLINK("#"&amp;CELL("direccion",Tabla_471047!A279),"276")</f>
        <v>276</v>
      </c>
      <c r="V283" s="5" t="str" cm="1">
        <f t="array" aca="1" ref="V283" ca="1">HYPERLINK("#"&amp;CELL("direccion",Tabla_471030!A279),"276")</f>
        <v>276</v>
      </c>
      <c r="W283" s="5" t="str" cm="1">
        <f t="array" aca="1" ref="W283" ca="1">HYPERLINK("#"&amp;CELL("direccion",Tabla_471041!A279),"276")</f>
        <v>276</v>
      </c>
      <c r="X283" s="5" t="str" cm="1">
        <f t="array" aca="1" ref="X283" ca="1">HYPERLINK("#"&amp;CELL("direccion",Tabla_471031!A279),"276")</f>
        <v>276</v>
      </c>
      <c r="Y283" s="5" t="str" cm="1">
        <f t="array" aca="1" ref="Y283" ca="1">HYPERLINK("#"&amp;CELL("direccion",Tabla_471032!A279),"276")</f>
        <v>276</v>
      </c>
      <c r="Z283" s="5" t="str" cm="1">
        <f t="array" aca="1" ref="Z283" ca="1">HYPERLINK("#"&amp;CELL("direccion",Tabla_471059!A279),"276")</f>
        <v>276</v>
      </c>
      <c r="AA283" s="5" t="str" cm="1">
        <f t="array" aca="1" ref="AA283" ca="1">HYPERLINK("#"&amp;CELL("direccion",Tabla_471071!A279),"276")</f>
        <v>276</v>
      </c>
      <c r="AB283" s="5" t="str" cm="1">
        <f t="array" aca="1" ref="AB283" ca="1">HYPERLINK("#"&amp;CELL("direccion",Tabla_471062!A279),"276")</f>
        <v>276</v>
      </c>
      <c r="AC283" s="5" t="str" cm="1">
        <f t="array" aca="1" ref="AC283" ca="1">HYPERLINK("#"&amp;CELL("direccion",Tabla_471074!A279),"276")</f>
        <v>276</v>
      </c>
      <c r="AD283" t="s">
        <v>213</v>
      </c>
      <c r="AE283" s="3">
        <v>45747</v>
      </c>
    </row>
    <row r="284" spans="1:31" x14ac:dyDescent="0.3">
      <c r="A284">
        <v>2025</v>
      </c>
      <c r="B284" s="3">
        <v>45658</v>
      </c>
      <c r="C284" s="3">
        <v>45747</v>
      </c>
      <c r="D284" t="s">
        <v>84</v>
      </c>
      <c r="E284">
        <v>169</v>
      </c>
      <c r="F284" t="s">
        <v>380</v>
      </c>
      <c r="G284" t="s">
        <v>380</v>
      </c>
      <c r="H284" t="s">
        <v>225</v>
      </c>
      <c r="I284" t="s">
        <v>915</v>
      </c>
      <c r="J284" t="s">
        <v>916</v>
      </c>
      <c r="K284" t="s">
        <v>531</v>
      </c>
      <c r="L284" t="s">
        <v>92</v>
      </c>
      <c r="M284">
        <v>10500</v>
      </c>
      <c r="N284" t="s">
        <v>212</v>
      </c>
      <c r="O284">
        <v>8609.76</v>
      </c>
      <c r="P284" t="s">
        <v>212</v>
      </c>
      <c r="Q284" s="5" t="str" cm="1">
        <f t="array" aca="1" ref="Q284" ca="1">HYPERLINK("#"&amp;CELL("direccion",Tabla_471065!A280),"277")</f>
        <v>277</v>
      </c>
      <c r="R284" s="5" t="str" cm="1">
        <f t="array" aca="1" ref="R284" ca="1">HYPERLINK("#"&amp;CELL("direccion",Tabla_471039!A280),"277")</f>
        <v>277</v>
      </c>
      <c r="S284" s="5" t="str" cm="1">
        <f t="array" aca="1" ref="S284" ca="1">HYPERLINK("#"&amp;CELL("direccion",Tabla_471067!A280),"277")</f>
        <v>277</v>
      </c>
      <c r="T284" s="5" t="str" cm="1">
        <f t="array" aca="1" ref="T284" ca="1">HYPERLINK("#"&amp;CELL("direccion",Tabla_471023!A280),"277")</f>
        <v>277</v>
      </c>
      <c r="U284" s="5" t="str" cm="1">
        <f t="array" aca="1" ref="U284" ca="1">HYPERLINK("#"&amp;CELL("direccion",Tabla_471047!A280),"277")</f>
        <v>277</v>
      </c>
      <c r="V284" s="5" t="str" cm="1">
        <f t="array" aca="1" ref="V284" ca="1">HYPERLINK("#"&amp;CELL("direccion",Tabla_471030!A280),"277")</f>
        <v>277</v>
      </c>
      <c r="W284" s="5" t="str" cm="1">
        <f t="array" aca="1" ref="W284" ca="1">HYPERLINK("#"&amp;CELL("direccion",Tabla_471041!A280),"277")</f>
        <v>277</v>
      </c>
      <c r="X284" s="5" t="str" cm="1">
        <f t="array" aca="1" ref="X284" ca="1">HYPERLINK("#"&amp;CELL("direccion",Tabla_471031!A280),"277")</f>
        <v>277</v>
      </c>
      <c r="Y284" s="5" t="str" cm="1">
        <f t="array" aca="1" ref="Y284" ca="1">HYPERLINK("#"&amp;CELL("direccion",Tabla_471032!A280),"277")</f>
        <v>277</v>
      </c>
      <c r="Z284" s="5" t="str" cm="1">
        <f t="array" aca="1" ref="Z284" ca="1">HYPERLINK("#"&amp;CELL("direccion",Tabla_471059!A280),"277")</f>
        <v>277</v>
      </c>
      <c r="AA284" s="5" t="str" cm="1">
        <f t="array" aca="1" ref="AA284" ca="1">HYPERLINK("#"&amp;CELL("direccion",Tabla_471071!A280),"277")</f>
        <v>277</v>
      </c>
      <c r="AB284" s="5" t="str" cm="1">
        <f t="array" aca="1" ref="AB284" ca="1">HYPERLINK("#"&amp;CELL("direccion",Tabla_471062!A280),"277")</f>
        <v>277</v>
      </c>
      <c r="AC284" s="5" t="str" cm="1">
        <f t="array" aca="1" ref="AC284" ca="1">HYPERLINK("#"&amp;CELL("direccion",Tabla_471074!A280),"277")</f>
        <v>277</v>
      </c>
      <c r="AD284" t="s">
        <v>213</v>
      </c>
      <c r="AE284" s="3">
        <v>45747</v>
      </c>
    </row>
    <row r="285" spans="1:31" x14ac:dyDescent="0.3">
      <c r="A285">
        <v>2025</v>
      </c>
      <c r="B285" s="3">
        <v>45658</v>
      </c>
      <c r="C285" s="3">
        <v>45747</v>
      </c>
      <c r="D285" t="s">
        <v>84</v>
      </c>
      <c r="E285">
        <v>169</v>
      </c>
      <c r="F285" t="s">
        <v>375</v>
      </c>
      <c r="G285" t="s">
        <v>375</v>
      </c>
      <c r="H285" t="s">
        <v>225</v>
      </c>
      <c r="I285" t="s">
        <v>837</v>
      </c>
      <c r="J285" t="s">
        <v>847</v>
      </c>
      <c r="K285" t="s">
        <v>917</v>
      </c>
      <c r="L285" t="s">
        <v>91</v>
      </c>
      <c r="M285">
        <v>10500</v>
      </c>
      <c r="N285" t="s">
        <v>212</v>
      </c>
      <c r="O285">
        <v>8609.76</v>
      </c>
      <c r="P285" t="s">
        <v>212</v>
      </c>
      <c r="Q285" s="5" t="str" cm="1">
        <f t="array" aca="1" ref="Q285" ca="1">HYPERLINK("#"&amp;CELL("direccion",Tabla_471065!A281),"278")</f>
        <v>278</v>
      </c>
      <c r="R285" s="5" t="str" cm="1">
        <f t="array" aca="1" ref="R285" ca="1">HYPERLINK("#"&amp;CELL("direccion",Tabla_471039!A281),"278")</f>
        <v>278</v>
      </c>
      <c r="S285" s="5" t="str" cm="1">
        <f t="array" aca="1" ref="S285" ca="1">HYPERLINK("#"&amp;CELL("direccion",Tabla_471067!A281),"278")</f>
        <v>278</v>
      </c>
      <c r="T285" s="5" t="str" cm="1">
        <f t="array" aca="1" ref="T285" ca="1">HYPERLINK("#"&amp;CELL("direccion",Tabla_471023!A281),"278")</f>
        <v>278</v>
      </c>
      <c r="U285" s="5" t="str" cm="1">
        <f t="array" aca="1" ref="U285" ca="1">HYPERLINK("#"&amp;CELL("direccion",Tabla_471047!A281),"278")</f>
        <v>278</v>
      </c>
      <c r="V285" s="5" t="str" cm="1">
        <f t="array" aca="1" ref="V285" ca="1">HYPERLINK("#"&amp;CELL("direccion",Tabla_471030!A281),"278")</f>
        <v>278</v>
      </c>
      <c r="W285" s="5" t="str" cm="1">
        <f t="array" aca="1" ref="W285" ca="1">HYPERLINK("#"&amp;CELL("direccion",Tabla_471041!A281),"278")</f>
        <v>278</v>
      </c>
      <c r="X285" s="5" t="str" cm="1">
        <f t="array" aca="1" ref="X285" ca="1">HYPERLINK("#"&amp;CELL("direccion",Tabla_471031!A281),"278")</f>
        <v>278</v>
      </c>
      <c r="Y285" s="5" t="str" cm="1">
        <f t="array" aca="1" ref="Y285" ca="1">HYPERLINK("#"&amp;CELL("direccion",Tabla_471032!A281),"278")</f>
        <v>278</v>
      </c>
      <c r="Z285" s="5" t="str" cm="1">
        <f t="array" aca="1" ref="Z285" ca="1">HYPERLINK("#"&amp;CELL("direccion",Tabla_471059!A281),"278")</f>
        <v>278</v>
      </c>
      <c r="AA285" s="5" t="str" cm="1">
        <f t="array" aca="1" ref="AA285" ca="1">HYPERLINK("#"&amp;CELL("direccion",Tabla_471071!A281),"278")</f>
        <v>278</v>
      </c>
      <c r="AB285" s="5" t="str" cm="1">
        <f t="array" aca="1" ref="AB285" ca="1">HYPERLINK("#"&amp;CELL("direccion",Tabla_471062!A281),"278")</f>
        <v>278</v>
      </c>
      <c r="AC285" s="5" t="str" cm="1">
        <f t="array" aca="1" ref="AC285" ca="1">HYPERLINK("#"&amp;CELL("direccion",Tabla_471074!A281),"278")</f>
        <v>278</v>
      </c>
      <c r="AD285" t="s">
        <v>213</v>
      </c>
      <c r="AE285" s="3">
        <v>45747</v>
      </c>
    </row>
    <row r="286" spans="1:31" x14ac:dyDescent="0.3">
      <c r="A286">
        <v>2025</v>
      </c>
      <c r="B286" s="3">
        <v>45658</v>
      </c>
      <c r="C286" s="3">
        <v>45747</v>
      </c>
      <c r="D286" t="s">
        <v>84</v>
      </c>
      <c r="E286">
        <v>169</v>
      </c>
      <c r="F286" t="s">
        <v>373</v>
      </c>
      <c r="G286" t="s">
        <v>373</v>
      </c>
      <c r="H286" t="s">
        <v>225</v>
      </c>
      <c r="I286" t="s">
        <v>918</v>
      </c>
      <c r="J286" t="s">
        <v>919</v>
      </c>
      <c r="K286" t="s">
        <v>920</v>
      </c>
      <c r="L286" t="s">
        <v>91</v>
      </c>
      <c r="M286">
        <v>11537</v>
      </c>
      <c r="N286" t="s">
        <v>212</v>
      </c>
      <c r="O286">
        <v>9402.81</v>
      </c>
      <c r="P286" t="s">
        <v>212</v>
      </c>
      <c r="Q286" s="5" t="str" cm="1">
        <f t="array" aca="1" ref="Q286" ca="1">HYPERLINK("#"&amp;CELL("direccion",Tabla_471065!A282),"279")</f>
        <v>279</v>
      </c>
      <c r="R286" s="5" t="str" cm="1">
        <f t="array" aca="1" ref="R286" ca="1">HYPERLINK("#"&amp;CELL("direccion",Tabla_471039!A282),"279")</f>
        <v>279</v>
      </c>
      <c r="S286" s="5" t="str" cm="1">
        <f t="array" aca="1" ref="S286" ca="1">HYPERLINK("#"&amp;CELL("direccion",Tabla_471067!A282),"279")</f>
        <v>279</v>
      </c>
      <c r="T286" s="5" t="str" cm="1">
        <f t="array" aca="1" ref="T286" ca="1">HYPERLINK("#"&amp;CELL("direccion",Tabla_471023!A282),"279")</f>
        <v>279</v>
      </c>
      <c r="U286" s="5" t="str" cm="1">
        <f t="array" aca="1" ref="U286" ca="1">HYPERLINK("#"&amp;CELL("direccion",Tabla_471047!A282),"279")</f>
        <v>279</v>
      </c>
      <c r="V286" s="5" t="str" cm="1">
        <f t="array" aca="1" ref="V286" ca="1">HYPERLINK("#"&amp;CELL("direccion",Tabla_471030!A282),"279")</f>
        <v>279</v>
      </c>
      <c r="W286" s="5" t="str" cm="1">
        <f t="array" aca="1" ref="W286" ca="1">HYPERLINK("#"&amp;CELL("direccion",Tabla_471041!A282),"279")</f>
        <v>279</v>
      </c>
      <c r="X286" s="5" t="str" cm="1">
        <f t="array" aca="1" ref="X286" ca="1">HYPERLINK("#"&amp;CELL("direccion",Tabla_471031!A282),"279")</f>
        <v>279</v>
      </c>
      <c r="Y286" s="5" t="str" cm="1">
        <f t="array" aca="1" ref="Y286" ca="1">HYPERLINK("#"&amp;CELL("direccion",Tabla_471032!A282),"279")</f>
        <v>279</v>
      </c>
      <c r="Z286" s="5" t="str" cm="1">
        <f t="array" aca="1" ref="Z286" ca="1">HYPERLINK("#"&amp;CELL("direccion",Tabla_471059!A282),"279")</f>
        <v>279</v>
      </c>
      <c r="AA286" s="5" t="str" cm="1">
        <f t="array" aca="1" ref="AA286" ca="1">HYPERLINK("#"&amp;CELL("direccion",Tabla_471071!A282),"279")</f>
        <v>279</v>
      </c>
      <c r="AB286" s="5" t="str" cm="1">
        <f t="array" aca="1" ref="AB286" ca="1">HYPERLINK("#"&amp;CELL("direccion",Tabla_471062!A282),"279")</f>
        <v>279</v>
      </c>
      <c r="AC286" s="5" t="str" cm="1">
        <f t="array" aca="1" ref="AC286" ca="1">HYPERLINK("#"&amp;CELL("direccion",Tabla_471074!A282),"279")</f>
        <v>279</v>
      </c>
      <c r="AD286" t="s">
        <v>213</v>
      </c>
      <c r="AE286" s="3">
        <v>45747</v>
      </c>
    </row>
    <row r="287" spans="1:31" x14ac:dyDescent="0.3">
      <c r="A287">
        <v>2025</v>
      </c>
      <c r="B287" s="3">
        <v>45658</v>
      </c>
      <c r="C287" s="3">
        <v>45747</v>
      </c>
      <c r="D287" t="s">
        <v>84</v>
      </c>
      <c r="E287">
        <v>169</v>
      </c>
      <c r="F287" t="s">
        <v>375</v>
      </c>
      <c r="G287" t="s">
        <v>375</v>
      </c>
      <c r="H287" t="s">
        <v>225</v>
      </c>
      <c r="I287" t="s">
        <v>921</v>
      </c>
      <c r="J287" t="s">
        <v>796</v>
      </c>
      <c r="K287" t="s">
        <v>922</v>
      </c>
      <c r="L287" t="s">
        <v>91</v>
      </c>
      <c r="M287">
        <v>11537</v>
      </c>
      <c r="N287" t="s">
        <v>212</v>
      </c>
      <c r="O287">
        <v>9402.81</v>
      </c>
      <c r="P287" t="s">
        <v>212</v>
      </c>
      <c r="Q287" s="5" t="str" cm="1">
        <f t="array" aca="1" ref="Q287" ca="1">HYPERLINK("#"&amp;CELL("direccion",Tabla_471065!A283),"280")</f>
        <v>280</v>
      </c>
      <c r="R287" s="5" t="str" cm="1">
        <f t="array" aca="1" ref="R287" ca="1">HYPERLINK("#"&amp;CELL("direccion",Tabla_471039!A283),"280")</f>
        <v>280</v>
      </c>
      <c r="S287" s="5" t="str" cm="1">
        <f t="array" aca="1" ref="S287" ca="1">HYPERLINK("#"&amp;CELL("direccion",Tabla_471067!A283),"280")</f>
        <v>280</v>
      </c>
      <c r="T287" s="5" t="str" cm="1">
        <f t="array" aca="1" ref="T287" ca="1">HYPERLINK("#"&amp;CELL("direccion",Tabla_471023!A283),"280")</f>
        <v>280</v>
      </c>
      <c r="U287" s="5" t="str" cm="1">
        <f t="array" aca="1" ref="U287" ca="1">HYPERLINK("#"&amp;CELL("direccion",Tabla_471047!A283),"280")</f>
        <v>280</v>
      </c>
      <c r="V287" s="5" t="str" cm="1">
        <f t="array" aca="1" ref="V287" ca="1">HYPERLINK("#"&amp;CELL("direccion",Tabla_471030!A283),"280")</f>
        <v>280</v>
      </c>
      <c r="W287" s="5" t="str" cm="1">
        <f t="array" aca="1" ref="W287" ca="1">HYPERLINK("#"&amp;CELL("direccion",Tabla_471041!A283),"280")</f>
        <v>280</v>
      </c>
      <c r="X287" s="5" t="str" cm="1">
        <f t="array" aca="1" ref="X287" ca="1">HYPERLINK("#"&amp;CELL("direccion",Tabla_471031!A283),"280")</f>
        <v>280</v>
      </c>
      <c r="Y287" s="5" t="str" cm="1">
        <f t="array" aca="1" ref="Y287" ca="1">HYPERLINK("#"&amp;CELL("direccion",Tabla_471032!A283),"280")</f>
        <v>280</v>
      </c>
      <c r="Z287" s="5" t="str" cm="1">
        <f t="array" aca="1" ref="Z287" ca="1">HYPERLINK("#"&amp;CELL("direccion",Tabla_471059!A283),"280")</f>
        <v>280</v>
      </c>
      <c r="AA287" s="5" t="str" cm="1">
        <f t="array" aca="1" ref="AA287" ca="1">HYPERLINK("#"&amp;CELL("direccion",Tabla_471071!A283),"280")</f>
        <v>280</v>
      </c>
      <c r="AB287" s="5" t="str" cm="1">
        <f t="array" aca="1" ref="AB287" ca="1">HYPERLINK("#"&amp;CELL("direccion",Tabla_471062!A283),"280")</f>
        <v>280</v>
      </c>
      <c r="AC287" s="5" t="str" cm="1">
        <f t="array" aca="1" ref="AC287" ca="1">HYPERLINK("#"&amp;CELL("direccion",Tabla_471074!A283),"280")</f>
        <v>280</v>
      </c>
      <c r="AD287" t="s">
        <v>213</v>
      </c>
      <c r="AE287" s="3">
        <v>45747</v>
      </c>
    </row>
    <row r="288" spans="1:31" x14ac:dyDescent="0.3">
      <c r="A288">
        <v>2025</v>
      </c>
      <c r="B288" s="3">
        <v>45658</v>
      </c>
      <c r="C288" s="3">
        <v>45747</v>
      </c>
      <c r="D288" t="s">
        <v>84</v>
      </c>
      <c r="E288">
        <v>169</v>
      </c>
      <c r="F288" t="s">
        <v>366</v>
      </c>
      <c r="G288" t="s">
        <v>366</v>
      </c>
      <c r="H288" t="s">
        <v>225</v>
      </c>
      <c r="I288" t="s">
        <v>923</v>
      </c>
      <c r="J288" t="s">
        <v>804</v>
      </c>
      <c r="K288" t="s">
        <v>568</v>
      </c>
      <c r="L288" t="s">
        <v>91</v>
      </c>
      <c r="M288">
        <v>11537</v>
      </c>
      <c r="N288" t="s">
        <v>212</v>
      </c>
      <c r="O288">
        <v>9402.81</v>
      </c>
      <c r="P288" t="s">
        <v>212</v>
      </c>
      <c r="Q288" s="5" t="str" cm="1">
        <f t="array" aca="1" ref="Q288" ca="1">HYPERLINK("#"&amp;CELL("direccion",Tabla_471065!A284),"281")</f>
        <v>281</v>
      </c>
      <c r="R288" s="5" t="str" cm="1">
        <f t="array" aca="1" ref="R288" ca="1">HYPERLINK("#"&amp;CELL("direccion",Tabla_471039!A284),"281")</f>
        <v>281</v>
      </c>
      <c r="S288" s="5" t="str" cm="1">
        <f t="array" aca="1" ref="S288" ca="1">HYPERLINK("#"&amp;CELL("direccion",Tabla_471067!A284),"281")</f>
        <v>281</v>
      </c>
      <c r="T288" s="5" t="str" cm="1">
        <f t="array" aca="1" ref="T288" ca="1">HYPERLINK("#"&amp;CELL("direccion",Tabla_471023!A284),"281")</f>
        <v>281</v>
      </c>
      <c r="U288" s="5" t="str" cm="1">
        <f t="array" aca="1" ref="U288" ca="1">HYPERLINK("#"&amp;CELL("direccion",Tabla_471047!A284),"281")</f>
        <v>281</v>
      </c>
      <c r="V288" s="5" t="str" cm="1">
        <f t="array" aca="1" ref="V288" ca="1">HYPERLINK("#"&amp;CELL("direccion",Tabla_471030!A284),"281")</f>
        <v>281</v>
      </c>
      <c r="W288" s="5" t="str" cm="1">
        <f t="array" aca="1" ref="W288" ca="1">HYPERLINK("#"&amp;CELL("direccion",Tabla_471041!A284),"281")</f>
        <v>281</v>
      </c>
      <c r="X288" s="5" t="str" cm="1">
        <f t="array" aca="1" ref="X288" ca="1">HYPERLINK("#"&amp;CELL("direccion",Tabla_471031!A284),"281")</f>
        <v>281</v>
      </c>
      <c r="Y288" s="5" t="str" cm="1">
        <f t="array" aca="1" ref="Y288" ca="1">HYPERLINK("#"&amp;CELL("direccion",Tabla_471032!A284),"281")</f>
        <v>281</v>
      </c>
      <c r="Z288" s="5" t="str" cm="1">
        <f t="array" aca="1" ref="Z288" ca="1">HYPERLINK("#"&amp;CELL("direccion",Tabla_471059!A284),"281")</f>
        <v>281</v>
      </c>
      <c r="AA288" s="5" t="str" cm="1">
        <f t="array" aca="1" ref="AA288" ca="1">HYPERLINK("#"&amp;CELL("direccion",Tabla_471071!A284),"281")</f>
        <v>281</v>
      </c>
      <c r="AB288" s="5" t="str" cm="1">
        <f t="array" aca="1" ref="AB288" ca="1">HYPERLINK("#"&amp;CELL("direccion",Tabla_471062!A284),"281")</f>
        <v>281</v>
      </c>
      <c r="AC288" s="5" t="str" cm="1">
        <f t="array" aca="1" ref="AC288" ca="1">HYPERLINK("#"&amp;CELL("direccion",Tabla_471074!A284),"281")</f>
        <v>281</v>
      </c>
      <c r="AD288" t="s">
        <v>213</v>
      </c>
      <c r="AE288" s="3">
        <v>45747</v>
      </c>
    </row>
    <row r="289" spans="1:31" x14ac:dyDescent="0.3">
      <c r="A289">
        <v>2025</v>
      </c>
      <c r="B289" s="3">
        <v>45658</v>
      </c>
      <c r="C289" s="3">
        <v>45747</v>
      </c>
      <c r="D289" t="s">
        <v>84</v>
      </c>
      <c r="E289">
        <v>160</v>
      </c>
      <c r="F289" t="s">
        <v>381</v>
      </c>
      <c r="G289" t="s">
        <v>381</v>
      </c>
      <c r="H289" t="s">
        <v>225</v>
      </c>
      <c r="I289" t="s">
        <v>924</v>
      </c>
      <c r="J289" t="s">
        <v>925</v>
      </c>
      <c r="K289" t="s">
        <v>926</v>
      </c>
      <c r="L289" t="s">
        <v>91</v>
      </c>
      <c r="M289">
        <v>10500</v>
      </c>
      <c r="N289" t="s">
        <v>212</v>
      </c>
      <c r="O289">
        <v>8609.76</v>
      </c>
      <c r="P289" t="s">
        <v>212</v>
      </c>
      <c r="Q289" s="5" t="str" cm="1">
        <f t="array" aca="1" ref="Q289" ca="1">HYPERLINK("#"&amp;CELL("direccion",Tabla_471065!A285),"282")</f>
        <v>282</v>
      </c>
      <c r="R289" s="5" t="str" cm="1">
        <f t="array" aca="1" ref="R289" ca="1">HYPERLINK("#"&amp;CELL("direccion",Tabla_471039!A285),"282")</f>
        <v>282</v>
      </c>
      <c r="S289" s="5" t="str" cm="1">
        <f t="array" aca="1" ref="S289" ca="1">HYPERLINK("#"&amp;CELL("direccion",Tabla_471067!A285),"282")</f>
        <v>282</v>
      </c>
      <c r="T289" s="5" t="str" cm="1">
        <f t="array" aca="1" ref="T289" ca="1">HYPERLINK("#"&amp;CELL("direccion",Tabla_471023!A285),"282")</f>
        <v>282</v>
      </c>
      <c r="U289" s="5" t="str" cm="1">
        <f t="array" aca="1" ref="U289" ca="1">HYPERLINK("#"&amp;CELL("direccion",Tabla_471047!A285),"282")</f>
        <v>282</v>
      </c>
      <c r="V289" s="5" t="str" cm="1">
        <f t="array" aca="1" ref="V289" ca="1">HYPERLINK("#"&amp;CELL("direccion",Tabla_471030!A285),"282")</f>
        <v>282</v>
      </c>
      <c r="W289" s="5" t="str" cm="1">
        <f t="array" aca="1" ref="W289" ca="1">HYPERLINK("#"&amp;CELL("direccion",Tabla_471041!A285),"282")</f>
        <v>282</v>
      </c>
      <c r="X289" s="5" t="str" cm="1">
        <f t="array" aca="1" ref="X289" ca="1">HYPERLINK("#"&amp;CELL("direccion",Tabla_471031!A285),"282")</f>
        <v>282</v>
      </c>
      <c r="Y289" s="5" t="str" cm="1">
        <f t="array" aca="1" ref="Y289" ca="1">HYPERLINK("#"&amp;CELL("direccion",Tabla_471032!A285),"282")</f>
        <v>282</v>
      </c>
      <c r="Z289" s="5" t="str" cm="1">
        <f t="array" aca="1" ref="Z289" ca="1">HYPERLINK("#"&amp;CELL("direccion",Tabla_471059!A285),"282")</f>
        <v>282</v>
      </c>
      <c r="AA289" s="5" t="str" cm="1">
        <f t="array" aca="1" ref="AA289" ca="1">HYPERLINK("#"&amp;CELL("direccion",Tabla_471071!A285),"282")</f>
        <v>282</v>
      </c>
      <c r="AB289" s="5" t="str" cm="1">
        <f t="array" aca="1" ref="AB289" ca="1">HYPERLINK("#"&amp;CELL("direccion",Tabla_471062!A285),"282")</f>
        <v>282</v>
      </c>
      <c r="AC289" s="5" t="str" cm="1">
        <f t="array" aca="1" ref="AC289" ca="1">HYPERLINK("#"&amp;CELL("direccion",Tabla_471074!A285),"282")</f>
        <v>282</v>
      </c>
      <c r="AD289" t="s">
        <v>213</v>
      </c>
      <c r="AE289" s="3">
        <v>45747</v>
      </c>
    </row>
    <row r="290" spans="1:31" x14ac:dyDescent="0.3">
      <c r="A290">
        <v>2025</v>
      </c>
      <c r="B290" s="3">
        <v>45658</v>
      </c>
      <c r="C290" s="3">
        <v>45747</v>
      </c>
      <c r="D290" t="s">
        <v>84</v>
      </c>
      <c r="E290">
        <v>159</v>
      </c>
      <c r="F290" t="s">
        <v>370</v>
      </c>
      <c r="G290" t="s">
        <v>370</v>
      </c>
      <c r="H290" t="s">
        <v>225</v>
      </c>
      <c r="I290" t="s">
        <v>927</v>
      </c>
      <c r="J290" t="s">
        <v>482</v>
      </c>
      <c r="K290" t="s">
        <v>928</v>
      </c>
      <c r="L290" t="s">
        <v>92</v>
      </c>
      <c r="M290">
        <v>10774</v>
      </c>
      <c r="N290" t="s">
        <v>212</v>
      </c>
      <c r="O290">
        <v>8774.15</v>
      </c>
      <c r="P290" t="s">
        <v>212</v>
      </c>
      <c r="Q290" s="5" t="str" cm="1">
        <f t="array" aca="1" ref="Q290" ca="1">HYPERLINK("#"&amp;CELL("direccion",Tabla_471065!A286),"283")</f>
        <v>283</v>
      </c>
      <c r="R290" s="5" t="str" cm="1">
        <f t="array" aca="1" ref="R290" ca="1">HYPERLINK("#"&amp;CELL("direccion",Tabla_471039!A286),"283")</f>
        <v>283</v>
      </c>
      <c r="S290" s="5" t="str" cm="1">
        <f t="array" aca="1" ref="S290" ca="1">HYPERLINK("#"&amp;CELL("direccion",Tabla_471067!A286),"283")</f>
        <v>283</v>
      </c>
      <c r="T290" s="5" t="str" cm="1">
        <f t="array" aca="1" ref="T290" ca="1">HYPERLINK("#"&amp;CELL("direccion",Tabla_471023!A286),"283")</f>
        <v>283</v>
      </c>
      <c r="U290" s="5" t="str" cm="1">
        <f t="array" aca="1" ref="U290" ca="1">HYPERLINK("#"&amp;CELL("direccion",Tabla_471047!A286),"283")</f>
        <v>283</v>
      </c>
      <c r="V290" s="5" t="str" cm="1">
        <f t="array" aca="1" ref="V290" ca="1">HYPERLINK("#"&amp;CELL("direccion",Tabla_471030!A286),"283")</f>
        <v>283</v>
      </c>
      <c r="W290" s="5" t="str" cm="1">
        <f t="array" aca="1" ref="W290" ca="1">HYPERLINK("#"&amp;CELL("direccion",Tabla_471041!A286),"283")</f>
        <v>283</v>
      </c>
      <c r="X290" s="5" t="str" cm="1">
        <f t="array" aca="1" ref="X290" ca="1">HYPERLINK("#"&amp;CELL("direccion",Tabla_471031!A286),"283")</f>
        <v>283</v>
      </c>
      <c r="Y290" s="5" t="str" cm="1">
        <f t="array" aca="1" ref="Y290" ca="1">HYPERLINK("#"&amp;CELL("direccion",Tabla_471032!A286),"283")</f>
        <v>283</v>
      </c>
      <c r="Z290" s="5" t="str" cm="1">
        <f t="array" aca="1" ref="Z290" ca="1">HYPERLINK("#"&amp;CELL("direccion",Tabla_471059!A286),"283")</f>
        <v>283</v>
      </c>
      <c r="AA290" s="5" t="str" cm="1">
        <f t="array" aca="1" ref="AA290" ca="1">HYPERLINK("#"&amp;CELL("direccion",Tabla_471071!A286),"283")</f>
        <v>283</v>
      </c>
      <c r="AB290" s="5" t="str" cm="1">
        <f t="array" aca="1" ref="AB290" ca="1">HYPERLINK("#"&amp;CELL("direccion",Tabla_471062!A286),"283")</f>
        <v>283</v>
      </c>
      <c r="AC290" s="5" t="str" cm="1">
        <f t="array" aca="1" ref="AC290" ca="1">HYPERLINK("#"&amp;CELL("direccion",Tabla_471074!A286),"283")</f>
        <v>283</v>
      </c>
      <c r="AD290" t="s">
        <v>213</v>
      </c>
      <c r="AE290" s="3">
        <v>45747</v>
      </c>
    </row>
    <row r="291" spans="1:31" x14ac:dyDescent="0.3">
      <c r="A291">
        <v>2025</v>
      </c>
      <c r="B291" s="3">
        <v>45658</v>
      </c>
      <c r="C291" s="3">
        <v>45747</v>
      </c>
      <c r="D291" t="s">
        <v>84</v>
      </c>
      <c r="E291">
        <v>159</v>
      </c>
      <c r="F291" t="s">
        <v>382</v>
      </c>
      <c r="G291" t="s">
        <v>382</v>
      </c>
      <c r="H291" t="s">
        <v>225</v>
      </c>
      <c r="I291" t="s">
        <v>929</v>
      </c>
      <c r="J291" t="s">
        <v>930</v>
      </c>
      <c r="K291" t="s">
        <v>931</v>
      </c>
      <c r="L291" t="s">
        <v>92</v>
      </c>
      <c r="M291">
        <v>9736</v>
      </c>
      <c r="N291" t="s">
        <v>212</v>
      </c>
      <c r="O291">
        <v>7959.38</v>
      </c>
      <c r="P291" t="s">
        <v>212</v>
      </c>
      <c r="Q291" s="5" t="str" cm="1">
        <f t="array" aca="1" ref="Q291" ca="1">HYPERLINK("#"&amp;CELL("direccion",Tabla_471065!A287),"284")</f>
        <v>284</v>
      </c>
      <c r="R291" s="5" t="str" cm="1">
        <f t="array" aca="1" ref="R291" ca="1">HYPERLINK("#"&amp;CELL("direccion",Tabla_471039!A287),"284")</f>
        <v>284</v>
      </c>
      <c r="S291" s="5" t="str" cm="1">
        <f t="array" aca="1" ref="S291" ca="1">HYPERLINK("#"&amp;CELL("direccion",Tabla_471067!A287),"284")</f>
        <v>284</v>
      </c>
      <c r="T291" s="5" t="str" cm="1">
        <f t="array" aca="1" ref="T291" ca="1">HYPERLINK("#"&amp;CELL("direccion",Tabla_471023!A287),"284")</f>
        <v>284</v>
      </c>
      <c r="U291" s="5" t="str" cm="1">
        <f t="array" aca="1" ref="U291" ca="1">HYPERLINK("#"&amp;CELL("direccion",Tabla_471047!A287),"284")</f>
        <v>284</v>
      </c>
      <c r="V291" s="5" t="str" cm="1">
        <f t="array" aca="1" ref="V291" ca="1">HYPERLINK("#"&amp;CELL("direccion",Tabla_471030!A287),"284")</f>
        <v>284</v>
      </c>
      <c r="W291" s="5" t="str" cm="1">
        <f t="array" aca="1" ref="W291" ca="1">HYPERLINK("#"&amp;CELL("direccion",Tabla_471041!A287),"284")</f>
        <v>284</v>
      </c>
      <c r="X291" s="5" t="str" cm="1">
        <f t="array" aca="1" ref="X291" ca="1">HYPERLINK("#"&amp;CELL("direccion",Tabla_471031!A287),"284")</f>
        <v>284</v>
      </c>
      <c r="Y291" s="5" t="str" cm="1">
        <f t="array" aca="1" ref="Y291" ca="1">HYPERLINK("#"&amp;CELL("direccion",Tabla_471032!A287),"284")</f>
        <v>284</v>
      </c>
      <c r="Z291" s="5" t="str" cm="1">
        <f t="array" aca="1" ref="Z291" ca="1">HYPERLINK("#"&amp;CELL("direccion",Tabla_471059!A287),"284")</f>
        <v>284</v>
      </c>
      <c r="AA291" s="5" t="str" cm="1">
        <f t="array" aca="1" ref="AA291" ca="1">HYPERLINK("#"&amp;CELL("direccion",Tabla_471071!A287),"284")</f>
        <v>284</v>
      </c>
      <c r="AB291" s="5" t="str" cm="1">
        <f t="array" aca="1" ref="AB291" ca="1">HYPERLINK("#"&amp;CELL("direccion",Tabla_471062!A287),"284")</f>
        <v>284</v>
      </c>
      <c r="AC291" s="5" t="str" cm="1">
        <f t="array" aca="1" ref="AC291" ca="1">HYPERLINK("#"&amp;CELL("direccion",Tabla_471074!A287),"284")</f>
        <v>284</v>
      </c>
      <c r="AD291" t="s">
        <v>213</v>
      </c>
      <c r="AE291" s="3">
        <v>45747</v>
      </c>
    </row>
    <row r="292" spans="1:31" x14ac:dyDescent="0.3">
      <c r="A292">
        <v>2025</v>
      </c>
      <c r="B292" s="3">
        <v>45658</v>
      </c>
      <c r="C292" s="3">
        <v>45747</v>
      </c>
      <c r="D292" t="s">
        <v>84</v>
      </c>
      <c r="E292">
        <v>159</v>
      </c>
      <c r="F292" t="s">
        <v>383</v>
      </c>
      <c r="G292" t="s">
        <v>383</v>
      </c>
      <c r="H292" t="s">
        <v>225</v>
      </c>
      <c r="I292" t="s">
        <v>530</v>
      </c>
      <c r="J292" t="s">
        <v>633</v>
      </c>
      <c r="K292" t="s">
        <v>932</v>
      </c>
      <c r="L292" t="s">
        <v>91</v>
      </c>
      <c r="M292">
        <v>10774</v>
      </c>
      <c r="N292" t="s">
        <v>212</v>
      </c>
      <c r="O292">
        <v>8774.15</v>
      </c>
      <c r="P292" t="s">
        <v>212</v>
      </c>
      <c r="Q292" s="5" t="str" cm="1">
        <f t="array" aca="1" ref="Q292" ca="1">HYPERLINK("#"&amp;CELL("direccion",Tabla_471065!A288),"285")</f>
        <v>285</v>
      </c>
      <c r="R292" s="5" t="str" cm="1">
        <f t="array" aca="1" ref="R292" ca="1">HYPERLINK("#"&amp;CELL("direccion",Tabla_471039!A288),"285")</f>
        <v>285</v>
      </c>
      <c r="S292" s="5" t="str" cm="1">
        <f t="array" aca="1" ref="S292" ca="1">HYPERLINK("#"&amp;CELL("direccion",Tabla_471067!A288),"285")</f>
        <v>285</v>
      </c>
      <c r="T292" s="5" t="str" cm="1">
        <f t="array" aca="1" ref="T292" ca="1">HYPERLINK("#"&amp;CELL("direccion",Tabla_471023!A288),"285")</f>
        <v>285</v>
      </c>
      <c r="U292" s="5" t="str" cm="1">
        <f t="array" aca="1" ref="U292" ca="1">HYPERLINK("#"&amp;CELL("direccion",Tabla_471047!A288),"285")</f>
        <v>285</v>
      </c>
      <c r="V292" s="5" t="str" cm="1">
        <f t="array" aca="1" ref="V292" ca="1">HYPERLINK("#"&amp;CELL("direccion",Tabla_471030!A288),"285")</f>
        <v>285</v>
      </c>
      <c r="W292" s="5" t="str" cm="1">
        <f t="array" aca="1" ref="W292" ca="1">HYPERLINK("#"&amp;CELL("direccion",Tabla_471041!A288),"285")</f>
        <v>285</v>
      </c>
      <c r="X292" s="5" t="str" cm="1">
        <f t="array" aca="1" ref="X292" ca="1">HYPERLINK("#"&amp;CELL("direccion",Tabla_471031!A288),"285")</f>
        <v>285</v>
      </c>
      <c r="Y292" s="5" t="str" cm="1">
        <f t="array" aca="1" ref="Y292" ca="1">HYPERLINK("#"&amp;CELL("direccion",Tabla_471032!A288),"285")</f>
        <v>285</v>
      </c>
      <c r="Z292" s="5" t="str" cm="1">
        <f t="array" aca="1" ref="Z292" ca="1">HYPERLINK("#"&amp;CELL("direccion",Tabla_471059!A288),"285")</f>
        <v>285</v>
      </c>
      <c r="AA292" s="5" t="str" cm="1">
        <f t="array" aca="1" ref="AA292" ca="1">HYPERLINK("#"&amp;CELL("direccion",Tabla_471071!A288),"285")</f>
        <v>285</v>
      </c>
      <c r="AB292" s="5" t="str" cm="1">
        <f t="array" aca="1" ref="AB292" ca="1">HYPERLINK("#"&amp;CELL("direccion",Tabla_471062!A288),"285")</f>
        <v>285</v>
      </c>
      <c r="AC292" s="5" t="str" cm="1">
        <f t="array" aca="1" ref="AC292" ca="1">HYPERLINK("#"&amp;CELL("direccion",Tabla_471074!A288),"285")</f>
        <v>285</v>
      </c>
      <c r="AD292" t="s">
        <v>213</v>
      </c>
      <c r="AE292" s="3">
        <v>45747</v>
      </c>
    </row>
    <row r="293" spans="1:31" x14ac:dyDescent="0.3">
      <c r="A293">
        <v>2025</v>
      </c>
      <c r="B293" s="3">
        <v>45658</v>
      </c>
      <c r="C293" s="3">
        <v>45747</v>
      </c>
      <c r="D293" t="s">
        <v>84</v>
      </c>
      <c r="E293">
        <v>159</v>
      </c>
      <c r="F293" t="s">
        <v>384</v>
      </c>
      <c r="G293" t="s">
        <v>384</v>
      </c>
      <c r="H293" t="s">
        <v>225</v>
      </c>
      <c r="I293" t="s">
        <v>933</v>
      </c>
      <c r="J293" t="s">
        <v>434</v>
      </c>
      <c r="K293" t="s">
        <v>823</v>
      </c>
      <c r="L293" t="s">
        <v>92</v>
      </c>
      <c r="M293">
        <v>10774</v>
      </c>
      <c r="N293" t="s">
        <v>212</v>
      </c>
      <c r="O293">
        <v>8774.15</v>
      </c>
      <c r="P293" t="s">
        <v>212</v>
      </c>
      <c r="Q293" s="5" t="str" cm="1">
        <f t="array" aca="1" ref="Q293" ca="1">HYPERLINK("#"&amp;CELL("direccion",Tabla_471065!A289),"286")</f>
        <v>286</v>
      </c>
      <c r="R293" s="5" t="str" cm="1">
        <f t="array" aca="1" ref="R293" ca="1">HYPERLINK("#"&amp;CELL("direccion",Tabla_471039!A289),"286")</f>
        <v>286</v>
      </c>
      <c r="S293" s="5" t="str" cm="1">
        <f t="array" aca="1" ref="S293" ca="1">HYPERLINK("#"&amp;CELL("direccion",Tabla_471067!A289),"286")</f>
        <v>286</v>
      </c>
      <c r="T293" s="5" t="str" cm="1">
        <f t="array" aca="1" ref="T293" ca="1">HYPERLINK("#"&amp;CELL("direccion",Tabla_471023!A289),"286")</f>
        <v>286</v>
      </c>
      <c r="U293" s="5" t="str" cm="1">
        <f t="array" aca="1" ref="U293" ca="1">HYPERLINK("#"&amp;CELL("direccion",Tabla_471047!A289),"286")</f>
        <v>286</v>
      </c>
      <c r="V293" s="5" t="str" cm="1">
        <f t="array" aca="1" ref="V293" ca="1">HYPERLINK("#"&amp;CELL("direccion",Tabla_471030!A289),"286")</f>
        <v>286</v>
      </c>
      <c r="W293" s="5" t="str" cm="1">
        <f t="array" aca="1" ref="W293" ca="1">HYPERLINK("#"&amp;CELL("direccion",Tabla_471041!A289),"286")</f>
        <v>286</v>
      </c>
      <c r="X293" s="5" t="str" cm="1">
        <f t="array" aca="1" ref="X293" ca="1">HYPERLINK("#"&amp;CELL("direccion",Tabla_471031!A289),"286")</f>
        <v>286</v>
      </c>
      <c r="Y293" s="5" t="str" cm="1">
        <f t="array" aca="1" ref="Y293" ca="1">HYPERLINK("#"&amp;CELL("direccion",Tabla_471032!A289),"286")</f>
        <v>286</v>
      </c>
      <c r="Z293" s="5" t="str" cm="1">
        <f t="array" aca="1" ref="Z293" ca="1">HYPERLINK("#"&amp;CELL("direccion",Tabla_471059!A289),"286")</f>
        <v>286</v>
      </c>
      <c r="AA293" s="5" t="str" cm="1">
        <f t="array" aca="1" ref="AA293" ca="1">HYPERLINK("#"&amp;CELL("direccion",Tabla_471071!A289),"286")</f>
        <v>286</v>
      </c>
      <c r="AB293" s="5" t="str" cm="1">
        <f t="array" aca="1" ref="AB293" ca="1">HYPERLINK("#"&amp;CELL("direccion",Tabla_471062!A289),"286")</f>
        <v>286</v>
      </c>
      <c r="AC293" s="5" t="str" cm="1">
        <f t="array" aca="1" ref="AC293" ca="1">HYPERLINK("#"&amp;CELL("direccion",Tabla_471074!A289),"286")</f>
        <v>286</v>
      </c>
      <c r="AD293" t="s">
        <v>213</v>
      </c>
      <c r="AE293" s="3">
        <v>45747</v>
      </c>
    </row>
    <row r="294" spans="1:31" x14ac:dyDescent="0.3">
      <c r="A294">
        <v>2025</v>
      </c>
      <c r="B294" s="3">
        <v>45658</v>
      </c>
      <c r="C294" s="3">
        <v>45747</v>
      </c>
      <c r="D294" t="s">
        <v>84</v>
      </c>
      <c r="E294">
        <v>159</v>
      </c>
      <c r="F294" t="s">
        <v>384</v>
      </c>
      <c r="G294" t="s">
        <v>384</v>
      </c>
      <c r="H294" t="s">
        <v>225</v>
      </c>
      <c r="I294" t="s">
        <v>934</v>
      </c>
      <c r="J294" t="s">
        <v>935</v>
      </c>
      <c r="K294" t="s">
        <v>557</v>
      </c>
      <c r="L294" t="s">
        <v>91</v>
      </c>
      <c r="M294">
        <v>9736</v>
      </c>
      <c r="N294" t="s">
        <v>212</v>
      </c>
      <c r="O294">
        <v>7959.38</v>
      </c>
      <c r="P294" t="s">
        <v>212</v>
      </c>
      <c r="Q294" s="5" t="str" cm="1">
        <f t="array" aca="1" ref="Q294" ca="1">HYPERLINK("#"&amp;CELL("direccion",Tabla_471065!A290),"287")</f>
        <v>287</v>
      </c>
      <c r="R294" s="5" t="str" cm="1">
        <f t="array" aca="1" ref="R294" ca="1">HYPERLINK("#"&amp;CELL("direccion",Tabla_471039!A290),"287")</f>
        <v>287</v>
      </c>
      <c r="S294" s="5" t="str" cm="1">
        <f t="array" aca="1" ref="S294" ca="1">HYPERLINK("#"&amp;CELL("direccion",Tabla_471067!A290),"287")</f>
        <v>287</v>
      </c>
      <c r="T294" s="5" t="str" cm="1">
        <f t="array" aca="1" ref="T294" ca="1">HYPERLINK("#"&amp;CELL("direccion",Tabla_471023!A290),"287")</f>
        <v>287</v>
      </c>
      <c r="U294" s="5" t="str" cm="1">
        <f t="array" aca="1" ref="U294" ca="1">HYPERLINK("#"&amp;CELL("direccion",Tabla_471047!A290),"287")</f>
        <v>287</v>
      </c>
      <c r="V294" s="5" t="str" cm="1">
        <f t="array" aca="1" ref="V294" ca="1">HYPERLINK("#"&amp;CELL("direccion",Tabla_471030!A290),"287")</f>
        <v>287</v>
      </c>
      <c r="W294" s="5" t="str" cm="1">
        <f t="array" aca="1" ref="W294" ca="1">HYPERLINK("#"&amp;CELL("direccion",Tabla_471041!A290),"287")</f>
        <v>287</v>
      </c>
      <c r="X294" s="5" t="str" cm="1">
        <f t="array" aca="1" ref="X294" ca="1">HYPERLINK("#"&amp;CELL("direccion",Tabla_471031!A290),"287")</f>
        <v>287</v>
      </c>
      <c r="Y294" s="5" t="str" cm="1">
        <f t="array" aca="1" ref="Y294" ca="1">HYPERLINK("#"&amp;CELL("direccion",Tabla_471032!A290),"287")</f>
        <v>287</v>
      </c>
      <c r="Z294" s="5" t="str" cm="1">
        <f t="array" aca="1" ref="Z294" ca="1">HYPERLINK("#"&amp;CELL("direccion",Tabla_471059!A290),"287")</f>
        <v>287</v>
      </c>
      <c r="AA294" s="5" t="str" cm="1">
        <f t="array" aca="1" ref="AA294" ca="1">HYPERLINK("#"&amp;CELL("direccion",Tabla_471071!A290),"287")</f>
        <v>287</v>
      </c>
      <c r="AB294" s="5" t="str" cm="1">
        <f t="array" aca="1" ref="AB294" ca="1">HYPERLINK("#"&amp;CELL("direccion",Tabla_471062!A290),"287")</f>
        <v>287</v>
      </c>
      <c r="AC294" s="5" t="str" cm="1">
        <f t="array" aca="1" ref="AC294" ca="1">HYPERLINK("#"&amp;CELL("direccion",Tabla_471074!A290),"287")</f>
        <v>287</v>
      </c>
      <c r="AD294" t="s">
        <v>213</v>
      </c>
      <c r="AE294" s="3">
        <v>45747</v>
      </c>
    </row>
    <row r="295" spans="1:31" x14ac:dyDescent="0.3">
      <c r="A295">
        <v>2025</v>
      </c>
      <c r="B295" s="3">
        <v>45658</v>
      </c>
      <c r="C295" s="3">
        <v>45747</v>
      </c>
      <c r="D295" t="s">
        <v>84</v>
      </c>
      <c r="E295">
        <v>159</v>
      </c>
      <c r="F295" t="s">
        <v>370</v>
      </c>
      <c r="G295" t="s">
        <v>370</v>
      </c>
      <c r="H295" t="s">
        <v>225</v>
      </c>
      <c r="I295" t="s">
        <v>936</v>
      </c>
      <c r="J295" t="s">
        <v>453</v>
      </c>
      <c r="K295" t="s">
        <v>937</v>
      </c>
      <c r="L295" t="s">
        <v>92</v>
      </c>
      <c r="M295">
        <v>10774</v>
      </c>
      <c r="N295" t="s">
        <v>212</v>
      </c>
      <c r="O295">
        <v>8774.15</v>
      </c>
      <c r="P295" t="s">
        <v>212</v>
      </c>
      <c r="Q295" s="5" t="str" cm="1">
        <f t="array" aca="1" ref="Q295" ca="1">HYPERLINK("#"&amp;CELL("direccion",Tabla_471065!A291),"288")</f>
        <v>288</v>
      </c>
      <c r="R295" s="5" t="str" cm="1">
        <f t="array" aca="1" ref="R295" ca="1">HYPERLINK("#"&amp;CELL("direccion",Tabla_471039!A291),"288")</f>
        <v>288</v>
      </c>
      <c r="S295" s="5" t="str" cm="1">
        <f t="array" aca="1" ref="S295" ca="1">HYPERLINK("#"&amp;CELL("direccion",Tabla_471067!A291),"288")</f>
        <v>288</v>
      </c>
      <c r="T295" s="5" t="str" cm="1">
        <f t="array" aca="1" ref="T295" ca="1">HYPERLINK("#"&amp;CELL("direccion",Tabla_471023!A291),"288")</f>
        <v>288</v>
      </c>
      <c r="U295" s="5" t="str" cm="1">
        <f t="array" aca="1" ref="U295" ca="1">HYPERLINK("#"&amp;CELL("direccion",Tabla_471047!A291),"288")</f>
        <v>288</v>
      </c>
      <c r="V295" s="5" t="str" cm="1">
        <f t="array" aca="1" ref="V295" ca="1">HYPERLINK("#"&amp;CELL("direccion",Tabla_471030!A291),"288")</f>
        <v>288</v>
      </c>
      <c r="W295" s="5" t="str" cm="1">
        <f t="array" aca="1" ref="W295" ca="1">HYPERLINK("#"&amp;CELL("direccion",Tabla_471041!A291),"288")</f>
        <v>288</v>
      </c>
      <c r="X295" s="5" t="str" cm="1">
        <f t="array" aca="1" ref="X295" ca="1">HYPERLINK("#"&amp;CELL("direccion",Tabla_471031!A291),"288")</f>
        <v>288</v>
      </c>
      <c r="Y295" s="5" t="str" cm="1">
        <f t="array" aca="1" ref="Y295" ca="1">HYPERLINK("#"&amp;CELL("direccion",Tabla_471032!A291),"288")</f>
        <v>288</v>
      </c>
      <c r="Z295" s="5" t="str" cm="1">
        <f t="array" aca="1" ref="Z295" ca="1">HYPERLINK("#"&amp;CELL("direccion",Tabla_471059!A291),"288")</f>
        <v>288</v>
      </c>
      <c r="AA295" s="5" t="str" cm="1">
        <f t="array" aca="1" ref="AA295" ca="1">HYPERLINK("#"&amp;CELL("direccion",Tabla_471071!A291),"288")</f>
        <v>288</v>
      </c>
      <c r="AB295" s="5" t="str" cm="1">
        <f t="array" aca="1" ref="AB295" ca="1">HYPERLINK("#"&amp;CELL("direccion",Tabla_471062!A291),"288")</f>
        <v>288</v>
      </c>
      <c r="AC295" s="5" t="str" cm="1">
        <f t="array" aca="1" ref="AC295" ca="1">HYPERLINK("#"&amp;CELL("direccion",Tabla_471074!A291),"288")</f>
        <v>288</v>
      </c>
      <c r="AD295" t="s">
        <v>213</v>
      </c>
      <c r="AE295" s="3">
        <v>45747</v>
      </c>
    </row>
    <row r="296" spans="1:31" x14ac:dyDescent="0.3">
      <c r="A296">
        <v>2025</v>
      </c>
      <c r="B296" s="3">
        <v>45658</v>
      </c>
      <c r="C296" s="3">
        <v>45747</v>
      </c>
      <c r="D296" t="s">
        <v>84</v>
      </c>
      <c r="E296">
        <v>159</v>
      </c>
      <c r="F296" t="s">
        <v>370</v>
      </c>
      <c r="G296" t="s">
        <v>370</v>
      </c>
      <c r="H296" t="s">
        <v>225</v>
      </c>
      <c r="I296" t="s">
        <v>938</v>
      </c>
      <c r="J296" t="s">
        <v>432</v>
      </c>
      <c r="K296" t="s">
        <v>939</v>
      </c>
      <c r="L296" t="s">
        <v>91</v>
      </c>
      <c r="M296">
        <v>9736</v>
      </c>
      <c r="N296" t="s">
        <v>212</v>
      </c>
      <c r="O296">
        <v>7959.38</v>
      </c>
      <c r="P296" t="s">
        <v>212</v>
      </c>
      <c r="Q296" s="5" t="str" cm="1">
        <f t="array" aca="1" ref="Q296" ca="1">HYPERLINK("#"&amp;CELL("direccion",Tabla_471065!A292),"289")</f>
        <v>289</v>
      </c>
      <c r="R296" s="5" t="str" cm="1">
        <f t="array" aca="1" ref="R296" ca="1">HYPERLINK("#"&amp;CELL("direccion",Tabla_471039!A292),"289")</f>
        <v>289</v>
      </c>
      <c r="S296" s="5" t="str" cm="1">
        <f t="array" aca="1" ref="S296" ca="1">HYPERLINK("#"&amp;CELL("direccion",Tabla_471067!A292),"289")</f>
        <v>289</v>
      </c>
      <c r="T296" s="5" t="str" cm="1">
        <f t="array" aca="1" ref="T296" ca="1">HYPERLINK("#"&amp;CELL("direccion",Tabla_471023!A292),"289")</f>
        <v>289</v>
      </c>
      <c r="U296" s="5" t="str" cm="1">
        <f t="array" aca="1" ref="U296" ca="1">HYPERLINK("#"&amp;CELL("direccion",Tabla_471047!A292),"289")</f>
        <v>289</v>
      </c>
      <c r="V296" s="5" t="str" cm="1">
        <f t="array" aca="1" ref="V296" ca="1">HYPERLINK("#"&amp;CELL("direccion",Tabla_471030!A292),"289")</f>
        <v>289</v>
      </c>
      <c r="W296" s="5" t="str" cm="1">
        <f t="array" aca="1" ref="W296" ca="1">HYPERLINK("#"&amp;CELL("direccion",Tabla_471041!A292),"289")</f>
        <v>289</v>
      </c>
      <c r="X296" s="5" t="str" cm="1">
        <f t="array" aca="1" ref="X296" ca="1">HYPERLINK("#"&amp;CELL("direccion",Tabla_471031!A292),"289")</f>
        <v>289</v>
      </c>
      <c r="Y296" s="5" t="str" cm="1">
        <f t="array" aca="1" ref="Y296" ca="1">HYPERLINK("#"&amp;CELL("direccion",Tabla_471032!A292),"289")</f>
        <v>289</v>
      </c>
      <c r="Z296" s="5" t="str" cm="1">
        <f t="array" aca="1" ref="Z296" ca="1">HYPERLINK("#"&amp;CELL("direccion",Tabla_471059!A292),"289")</f>
        <v>289</v>
      </c>
      <c r="AA296" s="5" t="str" cm="1">
        <f t="array" aca="1" ref="AA296" ca="1">HYPERLINK("#"&amp;CELL("direccion",Tabla_471071!A292),"289")</f>
        <v>289</v>
      </c>
      <c r="AB296" s="5" t="str" cm="1">
        <f t="array" aca="1" ref="AB296" ca="1">HYPERLINK("#"&amp;CELL("direccion",Tabla_471062!A292),"289")</f>
        <v>289</v>
      </c>
      <c r="AC296" s="5" t="str" cm="1">
        <f t="array" aca="1" ref="AC296" ca="1">HYPERLINK("#"&amp;CELL("direccion",Tabla_471074!A292),"289")</f>
        <v>289</v>
      </c>
      <c r="AD296" t="s">
        <v>213</v>
      </c>
      <c r="AE296" s="3">
        <v>45747</v>
      </c>
    </row>
    <row r="297" spans="1:31" x14ac:dyDescent="0.3">
      <c r="A297">
        <v>2025</v>
      </c>
      <c r="B297" s="3">
        <v>45658</v>
      </c>
      <c r="C297" s="3">
        <v>45747</v>
      </c>
      <c r="D297" t="s">
        <v>84</v>
      </c>
      <c r="E297">
        <v>159</v>
      </c>
      <c r="F297" t="s">
        <v>385</v>
      </c>
      <c r="G297" t="s">
        <v>385</v>
      </c>
      <c r="H297" t="s">
        <v>225</v>
      </c>
      <c r="I297" t="s">
        <v>940</v>
      </c>
      <c r="J297" t="s">
        <v>528</v>
      </c>
      <c r="K297" t="s">
        <v>941</v>
      </c>
      <c r="L297" t="s">
        <v>92</v>
      </c>
      <c r="M297">
        <v>10774</v>
      </c>
      <c r="N297" t="s">
        <v>212</v>
      </c>
      <c r="O297">
        <v>8774.15</v>
      </c>
      <c r="P297" t="s">
        <v>212</v>
      </c>
      <c r="Q297" s="5" t="str" cm="1">
        <f t="array" aca="1" ref="Q297" ca="1">HYPERLINK("#"&amp;CELL("direccion",Tabla_471065!A293),"290")</f>
        <v>290</v>
      </c>
      <c r="R297" s="5" t="str" cm="1">
        <f t="array" aca="1" ref="R297" ca="1">HYPERLINK("#"&amp;CELL("direccion",Tabla_471039!A293),"290")</f>
        <v>290</v>
      </c>
      <c r="S297" s="5" t="str" cm="1">
        <f t="array" aca="1" ref="S297" ca="1">HYPERLINK("#"&amp;CELL("direccion",Tabla_471067!A293),"290")</f>
        <v>290</v>
      </c>
      <c r="T297" s="5" t="str" cm="1">
        <f t="array" aca="1" ref="T297" ca="1">HYPERLINK("#"&amp;CELL("direccion",Tabla_471023!A293),"290")</f>
        <v>290</v>
      </c>
      <c r="U297" s="5" t="str" cm="1">
        <f t="array" aca="1" ref="U297" ca="1">HYPERLINK("#"&amp;CELL("direccion",Tabla_471047!A293),"290")</f>
        <v>290</v>
      </c>
      <c r="V297" s="5" t="str" cm="1">
        <f t="array" aca="1" ref="V297" ca="1">HYPERLINK("#"&amp;CELL("direccion",Tabla_471030!A293),"290")</f>
        <v>290</v>
      </c>
      <c r="W297" s="5" t="str" cm="1">
        <f t="array" aca="1" ref="W297" ca="1">HYPERLINK("#"&amp;CELL("direccion",Tabla_471041!A293),"290")</f>
        <v>290</v>
      </c>
      <c r="X297" s="5" t="str" cm="1">
        <f t="array" aca="1" ref="X297" ca="1">HYPERLINK("#"&amp;CELL("direccion",Tabla_471031!A293),"290")</f>
        <v>290</v>
      </c>
      <c r="Y297" s="5" t="str" cm="1">
        <f t="array" aca="1" ref="Y297" ca="1">HYPERLINK("#"&amp;CELL("direccion",Tabla_471032!A293),"290")</f>
        <v>290</v>
      </c>
      <c r="Z297" s="5" t="str" cm="1">
        <f t="array" aca="1" ref="Z297" ca="1">HYPERLINK("#"&amp;CELL("direccion",Tabla_471059!A293),"290")</f>
        <v>290</v>
      </c>
      <c r="AA297" s="5" t="str" cm="1">
        <f t="array" aca="1" ref="AA297" ca="1">HYPERLINK("#"&amp;CELL("direccion",Tabla_471071!A293),"290")</f>
        <v>290</v>
      </c>
      <c r="AB297" s="5" t="str" cm="1">
        <f t="array" aca="1" ref="AB297" ca="1">HYPERLINK("#"&amp;CELL("direccion",Tabla_471062!A293),"290")</f>
        <v>290</v>
      </c>
      <c r="AC297" s="5" t="str" cm="1">
        <f t="array" aca="1" ref="AC297" ca="1">HYPERLINK("#"&amp;CELL("direccion",Tabla_471074!A293),"290")</f>
        <v>290</v>
      </c>
      <c r="AD297" t="s">
        <v>213</v>
      </c>
      <c r="AE297" s="3">
        <v>45747</v>
      </c>
    </row>
    <row r="298" spans="1:31" x14ac:dyDescent="0.3">
      <c r="A298">
        <v>2025</v>
      </c>
      <c r="B298" s="3">
        <v>45658</v>
      </c>
      <c r="C298" s="3">
        <v>45747</v>
      </c>
      <c r="D298" t="s">
        <v>84</v>
      </c>
      <c r="E298">
        <v>149</v>
      </c>
      <c r="F298" t="s">
        <v>386</v>
      </c>
      <c r="G298" t="s">
        <v>386</v>
      </c>
      <c r="H298" t="s">
        <v>225</v>
      </c>
      <c r="I298" t="s">
        <v>942</v>
      </c>
      <c r="J298" t="s">
        <v>943</v>
      </c>
      <c r="K298" t="s">
        <v>944</v>
      </c>
      <c r="L298" t="s">
        <v>92</v>
      </c>
      <c r="M298">
        <v>10342</v>
      </c>
      <c r="N298" t="s">
        <v>212</v>
      </c>
      <c r="O298">
        <v>8435.06</v>
      </c>
      <c r="P298" t="s">
        <v>212</v>
      </c>
      <c r="Q298" s="5" t="str" cm="1">
        <f t="array" aca="1" ref="Q298" ca="1">HYPERLINK("#"&amp;CELL("direccion",Tabla_471065!A294),"291")</f>
        <v>291</v>
      </c>
      <c r="R298" s="5" t="str" cm="1">
        <f t="array" aca="1" ref="R298" ca="1">HYPERLINK("#"&amp;CELL("direccion",Tabla_471039!A294),"291")</f>
        <v>291</v>
      </c>
      <c r="S298" s="5" t="str" cm="1">
        <f t="array" aca="1" ref="S298" ca="1">HYPERLINK("#"&amp;CELL("direccion",Tabla_471067!A294),"291")</f>
        <v>291</v>
      </c>
      <c r="T298" s="5" t="str" cm="1">
        <f t="array" aca="1" ref="T298" ca="1">HYPERLINK("#"&amp;CELL("direccion",Tabla_471023!A294),"291")</f>
        <v>291</v>
      </c>
      <c r="U298" s="5" t="str" cm="1">
        <f t="array" aca="1" ref="U298" ca="1">HYPERLINK("#"&amp;CELL("direccion",Tabla_471047!A294),"291")</f>
        <v>291</v>
      </c>
      <c r="V298" s="5" t="str" cm="1">
        <f t="array" aca="1" ref="V298" ca="1">HYPERLINK("#"&amp;CELL("direccion",Tabla_471030!A294),"291")</f>
        <v>291</v>
      </c>
      <c r="W298" s="5" t="str" cm="1">
        <f t="array" aca="1" ref="W298" ca="1">HYPERLINK("#"&amp;CELL("direccion",Tabla_471041!A294),"291")</f>
        <v>291</v>
      </c>
      <c r="X298" s="5" t="str" cm="1">
        <f t="array" aca="1" ref="X298" ca="1">HYPERLINK("#"&amp;CELL("direccion",Tabla_471031!A294),"291")</f>
        <v>291</v>
      </c>
      <c r="Y298" s="5" t="str" cm="1">
        <f t="array" aca="1" ref="Y298" ca="1">HYPERLINK("#"&amp;CELL("direccion",Tabla_471032!A294),"291")</f>
        <v>291</v>
      </c>
      <c r="Z298" s="5" t="str" cm="1">
        <f t="array" aca="1" ref="Z298" ca="1">HYPERLINK("#"&amp;CELL("direccion",Tabla_471059!A294),"291")</f>
        <v>291</v>
      </c>
      <c r="AA298" s="5" t="str" cm="1">
        <f t="array" aca="1" ref="AA298" ca="1">HYPERLINK("#"&amp;CELL("direccion",Tabla_471071!A294),"291")</f>
        <v>291</v>
      </c>
      <c r="AB298" s="5" t="str" cm="1">
        <f t="array" aca="1" ref="AB298" ca="1">HYPERLINK("#"&amp;CELL("direccion",Tabla_471062!A294),"291")</f>
        <v>291</v>
      </c>
      <c r="AC298" s="5" t="str" cm="1">
        <f t="array" aca="1" ref="AC298" ca="1">HYPERLINK("#"&amp;CELL("direccion",Tabla_471074!A294),"291")</f>
        <v>291</v>
      </c>
      <c r="AD298" t="s">
        <v>213</v>
      </c>
      <c r="AE298" s="3">
        <v>45747</v>
      </c>
    </row>
    <row r="299" spans="1:31" x14ac:dyDescent="0.3">
      <c r="A299">
        <v>2025</v>
      </c>
      <c r="B299" s="3">
        <v>45658</v>
      </c>
      <c r="C299" s="3">
        <v>45747</v>
      </c>
      <c r="D299" t="s">
        <v>84</v>
      </c>
      <c r="E299">
        <v>149</v>
      </c>
      <c r="F299" t="s">
        <v>386</v>
      </c>
      <c r="G299" t="s">
        <v>386</v>
      </c>
      <c r="H299" t="s">
        <v>225</v>
      </c>
      <c r="I299" t="s">
        <v>945</v>
      </c>
      <c r="J299" t="s">
        <v>437</v>
      </c>
      <c r="K299" t="s">
        <v>674</v>
      </c>
      <c r="L299" t="s">
        <v>92</v>
      </c>
      <c r="M299">
        <v>9307</v>
      </c>
      <c r="N299" t="s">
        <v>212</v>
      </c>
      <c r="O299">
        <v>7622.63</v>
      </c>
      <c r="P299" t="s">
        <v>212</v>
      </c>
      <c r="Q299" s="5" t="str" cm="1">
        <f t="array" aca="1" ref="Q299" ca="1">HYPERLINK("#"&amp;CELL("direccion",Tabla_471065!A295),"292")</f>
        <v>292</v>
      </c>
      <c r="R299" s="5" t="str" cm="1">
        <f t="array" aca="1" ref="R299" ca="1">HYPERLINK("#"&amp;CELL("direccion",Tabla_471039!A295),"292")</f>
        <v>292</v>
      </c>
      <c r="S299" s="5" t="str" cm="1">
        <f t="array" aca="1" ref="S299" ca="1">HYPERLINK("#"&amp;CELL("direccion",Tabla_471067!A295),"292")</f>
        <v>292</v>
      </c>
      <c r="T299" s="5" t="str" cm="1">
        <f t="array" aca="1" ref="T299" ca="1">HYPERLINK("#"&amp;CELL("direccion",Tabla_471023!A295),"292")</f>
        <v>292</v>
      </c>
      <c r="U299" s="5" t="str" cm="1">
        <f t="array" aca="1" ref="U299" ca="1">HYPERLINK("#"&amp;CELL("direccion",Tabla_471047!A295),"292")</f>
        <v>292</v>
      </c>
      <c r="V299" s="5" t="str" cm="1">
        <f t="array" aca="1" ref="V299" ca="1">HYPERLINK("#"&amp;CELL("direccion",Tabla_471030!A295),"292")</f>
        <v>292</v>
      </c>
      <c r="W299" s="5" t="str" cm="1">
        <f t="array" aca="1" ref="W299" ca="1">HYPERLINK("#"&amp;CELL("direccion",Tabla_471041!A295),"292")</f>
        <v>292</v>
      </c>
      <c r="X299" s="5" t="str" cm="1">
        <f t="array" aca="1" ref="X299" ca="1">HYPERLINK("#"&amp;CELL("direccion",Tabla_471031!A295),"292")</f>
        <v>292</v>
      </c>
      <c r="Y299" s="5" t="str" cm="1">
        <f t="array" aca="1" ref="Y299" ca="1">HYPERLINK("#"&amp;CELL("direccion",Tabla_471032!A295),"292")</f>
        <v>292</v>
      </c>
      <c r="Z299" s="5" t="str" cm="1">
        <f t="array" aca="1" ref="Z299" ca="1">HYPERLINK("#"&amp;CELL("direccion",Tabla_471059!A295),"292")</f>
        <v>292</v>
      </c>
      <c r="AA299" s="5" t="str" cm="1">
        <f t="array" aca="1" ref="AA299" ca="1">HYPERLINK("#"&amp;CELL("direccion",Tabla_471071!A295),"292")</f>
        <v>292</v>
      </c>
      <c r="AB299" s="5" t="str" cm="1">
        <f t="array" aca="1" ref="AB299" ca="1">HYPERLINK("#"&amp;CELL("direccion",Tabla_471062!A295),"292")</f>
        <v>292</v>
      </c>
      <c r="AC299" s="5" t="str" cm="1">
        <f t="array" aca="1" ref="AC299" ca="1">HYPERLINK("#"&amp;CELL("direccion",Tabla_471074!A295),"292")</f>
        <v>292</v>
      </c>
      <c r="AD299" t="s">
        <v>213</v>
      </c>
      <c r="AE299" s="3">
        <v>45747</v>
      </c>
    </row>
    <row r="300" spans="1:31" x14ac:dyDescent="0.3">
      <c r="A300">
        <v>2025</v>
      </c>
      <c r="B300" s="3">
        <v>45658</v>
      </c>
      <c r="C300" s="3">
        <v>45747</v>
      </c>
      <c r="D300" t="s">
        <v>84</v>
      </c>
      <c r="E300">
        <v>149</v>
      </c>
      <c r="F300" t="s">
        <v>387</v>
      </c>
      <c r="G300" t="s">
        <v>387</v>
      </c>
      <c r="H300" t="s">
        <v>225</v>
      </c>
      <c r="I300" t="s">
        <v>946</v>
      </c>
      <c r="J300" t="s">
        <v>947</v>
      </c>
      <c r="K300" t="s">
        <v>700</v>
      </c>
      <c r="L300" t="s">
        <v>92</v>
      </c>
      <c r="M300">
        <v>9307</v>
      </c>
      <c r="N300" t="s">
        <v>212</v>
      </c>
      <c r="O300">
        <v>7622.63</v>
      </c>
      <c r="P300" t="s">
        <v>212</v>
      </c>
      <c r="Q300" s="5" t="str" cm="1">
        <f t="array" aca="1" ref="Q300" ca="1">HYPERLINK("#"&amp;CELL("direccion",Tabla_471065!A296),"293")</f>
        <v>293</v>
      </c>
      <c r="R300" s="5" t="str" cm="1">
        <f t="array" aca="1" ref="R300" ca="1">HYPERLINK("#"&amp;CELL("direccion",Tabla_471039!A296),"293")</f>
        <v>293</v>
      </c>
      <c r="S300" s="5" t="str" cm="1">
        <f t="array" aca="1" ref="S300" ca="1">HYPERLINK("#"&amp;CELL("direccion",Tabla_471067!A296),"293")</f>
        <v>293</v>
      </c>
      <c r="T300" s="5" t="str" cm="1">
        <f t="array" aca="1" ref="T300" ca="1">HYPERLINK("#"&amp;CELL("direccion",Tabla_471023!A296),"293")</f>
        <v>293</v>
      </c>
      <c r="U300" s="5" t="str" cm="1">
        <f t="array" aca="1" ref="U300" ca="1">HYPERLINK("#"&amp;CELL("direccion",Tabla_471047!A296),"293")</f>
        <v>293</v>
      </c>
      <c r="V300" s="5" t="str" cm="1">
        <f t="array" aca="1" ref="V300" ca="1">HYPERLINK("#"&amp;CELL("direccion",Tabla_471030!A296),"293")</f>
        <v>293</v>
      </c>
      <c r="W300" s="5" t="str" cm="1">
        <f t="array" aca="1" ref="W300" ca="1">HYPERLINK("#"&amp;CELL("direccion",Tabla_471041!A296),"293")</f>
        <v>293</v>
      </c>
      <c r="X300" s="5" t="str" cm="1">
        <f t="array" aca="1" ref="X300" ca="1">HYPERLINK("#"&amp;CELL("direccion",Tabla_471031!A296),"293")</f>
        <v>293</v>
      </c>
      <c r="Y300" s="5" t="str" cm="1">
        <f t="array" aca="1" ref="Y300" ca="1">HYPERLINK("#"&amp;CELL("direccion",Tabla_471032!A296),"293")</f>
        <v>293</v>
      </c>
      <c r="Z300" s="5" t="str" cm="1">
        <f t="array" aca="1" ref="Z300" ca="1">HYPERLINK("#"&amp;CELL("direccion",Tabla_471059!A296),"293")</f>
        <v>293</v>
      </c>
      <c r="AA300" s="5" t="str" cm="1">
        <f t="array" aca="1" ref="AA300" ca="1">HYPERLINK("#"&amp;CELL("direccion",Tabla_471071!A296),"293")</f>
        <v>293</v>
      </c>
      <c r="AB300" s="5" t="str" cm="1">
        <f t="array" aca="1" ref="AB300" ca="1">HYPERLINK("#"&amp;CELL("direccion",Tabla_471062!A296),"293")</f>
        <v>293</v>
      </c>
      <c r="AC300" s="5" t="str" cm="1">
        <f t="array" aca="1" ref="AC300" ca="1">HYPERLINK("#"&amp;CELL("direccion",Tabla_471074!A296),"293")</f>
        <v>293</v>
      </c>
      <c r="AD300" t="s">
        <v>213</v>
      </c>
      <c r="AE300" s="3">
        <v>45747</v>
      </c>
    </row>
    <row r="301" spans="1:31" x14ac:dyDescent="0.3">
      <c r="A301">
        <v>2025</v>
      </c>
      <c r="B301" s="3">
        <v>45658</v>
      </c>
      <c r="C301" s="3">
        <v>45747</v>
      </c>
      <c r="D301" t="s">
        <v>84</v>
      </c>
      <c r="E301">
        <v>149</v>
      </c>
      <c r="F301" t="s">
        <v>387</v>
      </c>
      <c r="G301" t="s">
        <v>387</v>
      </c>
      <c r="H301" t="s">
        <v>225</v>
      </c>
      <c r="I301" t="s">
        <v>948</v>
      </c>
      <c r="J301" t="s">
        <v>949</v>
      </c>
      <c r="K301" t="s">
        <v>932</v>
      </c>
      <c r="L301" t="s">
        <v>92</v>
      </c>
      <c r="M301">
        <v>10342</v>
      </c>
      <c r="N301" t="s">
        <v>212</v>
      </c>
      <c r="O301">
        <v>8435.06</v>
      </c>
      <c r="P301" t="s">
        <v>212</v>
      </c>
      <c r="Q301" s="5" t="str" cm="1">
        <f t="array" aca="1" ref="Q301" ca="1">HYPERLINK("#"&amp;CELL("direccion",Tabla_471065!A297),"294")</f>
        <v>294</v>
      </c>
      <c r="R301" s="5" t="str" cm="1">
        <f t="array" aca="1" ref="R301" ca="1">HYPERLINK("#"&amp;CELL("direccion",Tabla_471039!A297),"294")</f>
        <v>294</v>
      </c>
      <c r="S301" s="5" t="str" cm="1">
        <f t="array" aca="1" ref="S301" ca="1">HYPERLINK("#"&amp;CELL("direccion",Tabla_471067!A297),"294")</f>
        <v>294</v>
      </c>
      <c r="T301" s="5" t="str" cm="1">
        <f t="array" aca="1" ref="T301" ca="1">HYPERLINK("#"&amp;CELL("direccion",Tabla_471023!A297),"294")</f>
        <v>294</v>
      </c>
      <c r="U301" s="5" t="str" cm="1">
        <f t="array" aca="1" ref="U301" ca="1">HYPERLINK("#"&amp;CELL("direccion",Tabla_471047!A297),"294")</f>
        <v>294</v>
      </c>
      <c r="V301" s="5" t="str" cm="1">
        <f t="array" aca="1" ref="V301" ca="1">HYPERLINK("#"&amp;CELL("direccion",Tabla_471030!A297),"294")</f>
        <v>294</v>
      </c>
      <c r="W301" s="5" t="str" cm="1">
        <f t="array" aca="1" ref="W301" ca="1">HYPERLINK("#"&amp;CELL("direccion",Tabla_471041!A297),"294")</f>
        <v>294</v>
      </c>
      <c r="X301" s="5" t="str" cm="1">
        <f t="array" aca="1" ref="X301" ca="1">HYPERLINK("#"&amp;CELL("direccion",Tabla_471031!A297),"294")</f>
        <v>294</v>
      </c>
      <c r="Y301" s="5" t="str" cm="1">
        <f t="array" aca="1" ref="Y301" ca="1">HYPERLINK("#"&amp;CELL("direccion",Tabla_471032!A297),"294")</f>
        <v>294</v>
      </c>
      <c r="Z301" s="5" t="str" cm="1">
        <f t="array" aca="1" ref="Z301" ca="1">HYPERLINK("#"&amp;CELL("direccion",Tabla_471059!A297),"294")</f>
        <v>294</v>
      </c>
      <c r="AA301" s="5" t="str" cm="1">
        <f t="array" aca="1" ref="AA301" ca="1">HYPERLINK("#"&amp;CELL("direccion",Tabla_471071!A297),"294")</f>
        <v>294</v>
      </c>
      <c r="AB301" s="5" t="str" cm="1">
        <f t="array" aca="1" ref="AB301" ca="1">HYPERLINK("#"&amp;CELL("direccion",Tabla_471062!A297),"294")</f>
        <v>294</v>
      </c>
      <c r="AC301" s="5" t="str" cm="1">
        <f t="array" aca="1" ref="AC301" ca="1">HYPERLINK("#"&amp;CELL("direccion",Tabla_471074!A297),"294")</f>
        <v>294</v>
      </c>
      <c r="AD301" t="s">
        <v>213</v>
      </c>
      <c r="AE301" s="3">
        <v>45747</v>
      </c>
    </row>
    <row r="302" spans="1:31" x14ac:dyDescent="0.3">
      <c r="A302">
        <v>2025</v>
      </c>
      <c r="B302" s="3">
        <v>45658</v>
      </c>
      <c r="C302" s="3">
        <v>45747</v>
      </c>
      <c r="D302" t="s">
        <v>84</v>
      </c>
      <c r="E302">
        <v>149</v>
      </c>
      <c r="F302" t="s">
        <v>388</v>
      </c>
      <c r="G302" t="s">
        <v>388</v>
      </c>
      <c r="H302" t="s">
        <v>225</v>
      </c>
      <c r="I302" t="s">
        <v>779</v>
      </c>
      <c r="J302" t="s">
        <v>950</v>
      </c>
      <c r="K302" t="s">
        <v>932</v>
      </c>
      <c r="L302" t="s">
        <v>92</v>
      </c>
      <c r="M302">
        <v>9307</v>
      </c>
      <c r="N302" t="s">
        <v>212</v>
      </c>
      <c r="O302">
        <v>7622.63</v>
      </c>
      <c r="P302" t="s">
        <v>212</v>
      </c>
      <c r="Q302" s="5" t="str" cm="1">
        <f t="array" aca="1" ref="Q302" ca="1">HYPERLINK("#"&amp;CELL("direccion",Tabla_471065!A298),"295")</f>
        <v>295</v>
      </c>
      <c r="R302" s="5" t="str" cm="1">
        <f t="array" aca="1" ref="R302" ca="1">HYPERLINK("#"&amp;CELL("direccion",Tabla_471039!A298),"295")</f>
        <v>295</v>
      </c>
      <c r="S302" s="5" t="str" cm="1">
        <f t="array" aca="1" ref="S302" ca="1">HYPERLINK("#"&amp;CELL("direccion",Tabla_471067!A298),"295")</f>
        <v>295</v>
      </c>
      <c r="T302" s="5" t="str" cm="1">
        <f t="array" aca="1" ref="T302" ca="1">HYPERLINK("#"&amp;CELL("direccion",Tabla_471023!A298),"295")</f>
        <v>295</v>
      </c>
      <c r="U302" s="5" t="str" cm="1">
        <f t="array" aca="1" ref="U302" ca="1">HYPERLINK("#"&amp;CELL("direccion",Tabla_471047!A298),"295")</f>
        <v>295</v>
      </c>
      <c r="V302" s="5" t="str" cm="1">
        <f t="array" aca="1" ref="V302" ca="1">HYPERLINK("#"&amp;CELL("direccion",Tabla_471030!A298),"295")</f>
        <v>295</v>
      </c>
      <c r="W302" s="5" t="str" cm="1">
        <f t="array" aca="1" ref="W302" ca="1">HYPERLINK("#"&amp;CELL("direccion",Tabla_471041!A298),"295")</f>
        <v>295</v>
      </c>
      <c r="X302" s="5" t="str" cm="1">
        <f t="array" aca="1" ref="X302" ca="1">HYPERLINK("#"&amp;CELL("direccion",Tabla_471031!A298),"295")</f>
        <v>295</v>
      </c>
      <c r="Y302" s="5" t="str" cm="1">
        <f t="array" aca="1" ref="Y302" ca="1">HYPERLINK("#"&amp;CELL("direccion",Tabla_471032!A298),"295")</f>
        <v>295</v>
      </c>
      <c r="Z302" s="5" t="str" cm="1">
        <f t="array" aca="1" ref="Z302" ca="1">HYPERLINK("#"&amp;CELL("direccion",Tabla_471059!A298),"295")</f>
        <v>295</v>
      </c>
      <c r="AA302" s="5" t="str" cm="1">
        <f t="array" aca="1" ref="AA302" ca="1">HYPERLINK("#"&amp;CELL("direccion",Tabla_471071!A298),"295")</f>
        <v>295</v>
      </c>
      <c r="AB302" s="5" t="str" cm="1">
        <f t="array" aca="1" ref="AB302" ca="1">HYPERLINK("#"&amp;CELL("direccion",Tabla_471062!A298),"295")</f>
        <v>295</v>
      </c>
      <c r="AC302" s="5" t="str" cm="1">
        <f t="array" aca="1" ref="AC302" ca="1">HYPERLINK("#"&amp;CELL("direccion",Tabla_471074!A298),"295")</f>
        <v>295</v>
      </c>
      <c r="AD302" t="s">
        <v>213</v>
      </c>
      <c r="AE302" s="3">
        <v>45747</v>
      </c>
    </row>
    <row r="303" spans="1:31" x14ac:dyDescent="0.3">
      <c r="A303">
        <v>2025</v>
      </c>
      <c r="B303" s="3">
        <v>45658</v>
      </c>
      <c r="C303" s="3">
        <v>45747</v>
      </c>
      <c r="D303" t="s">
        <v>84</v>
      </c>
      <c r="E303">
        <v>149</v>
      </c>
      <c r="F303" t="s">
        <v>389</v>
      </c>
      <c r="G303" t="s">
        <v>389</v>
      </c>
      <c r="H303" t="s">
        <v>225</v>
      </c>
      <c r="I303" t="s">
        <v>562</v>
      </c>
      <c r="J303" t="s">
        <v>951</v>
      </c>
      <c r="K303" t="s">
        <v>952</v>
      </c>
      <c r="L303" t="s">
        <v>92</v>
      </c>
      <c r="M303">
        <v>9307</v>
      </c>
      <c r="N303" t="s">
        <v>212</v>
      </c>
      <c r="O303">
        <v>7622.63</v>
      </c>
      <c r="P303" t="s">
        <v>212</v>
      </c>
      <c r="Q303" s="5" t="str" cm="1">
        <f t="array" aca="1" ref="Q303" ca="1">HYPERLINK("#"&amp;CELL("direccion",Tabla_471065!A299),"296")</f>
        <v>296</v>
      </c>
      <c r="R303" s="5" t="str" cm="1">
        <f t="array" aca="1" ref="R303" ca="1">HYPERLINK("#"&amp;CELL("direccion",Tabla_471039!A299),"296")</f>
        <v>296</v>
      </c>
      <c r="S303" s="5" t="str" cm="1">
        <f t="array" aca="1" ref="S303" ca="1">HYPERLINK("#"&amp;CELL("direccion",Tabla_471067!A299),"296")</f>
        <v>296</v>
      </c>
      <c r="T303" s="5" t="str" cm="1">
        <f t="array" aca="1" ref="T303" ca="1">HYPERLINK("#"&amp;CELL("direccion",Tabla_471023!A299),"296")</f>
        <v>296</v>
      </c>
      <c r="U303" s="5" t="str" cm="1">
        <f t="array" aca="1" ref="U303" ca="1">HYPERLINK("#"&amp;CELL("direccion",Tabla_471047!A299),"296")</f>
        <v>296</v>
      </c>
      <c r="V303" s="5" t="str" cm="1">
        <f t="array" aca="1" ref="V303" ca="1">HYPERLINK("#"&amp;CELL("direccion",Tabla_471030!A299),"296")</f>
        <v>296</v>
      </c>
      <c r="W303" s="5" t="str" cm="1">
        <f t="array" aca="1" ref="W303" ca="1">HYPERLINK("#"&amp;CELL("direccion",Tabla_471041!A299),"296")</f>
        <v>296</v>
      </c>
      <c r="X303" s="5" t="str" cm="1">
        <f t="array" aca="1" ref="X303" ca="1">HYPERLINK("#"&amp;CELL("direccion",Tabla_471031!A299),"296")</f>
        <v>296</v>
      </c>
      <c r="Y303" s="5" t="str" cm="1">
        <f t="array" aca="1" ref="Y303" ca="1">HYPERLINK("#"&amp;CELL("direccion",Tabla_471032!A299),"296")</f>
        <v>296</v>
      </c>
      <c r="Z303" s="5" t="str" cm="1">
        <f t="array" aca="1" ref="Z303" ca="1">HYPERLINK("#"&amp;CELL("direccion",Tabla_471059!A299),"296")</f>
        <v>296</v>
      </c>
      <c r="AA303" s="5" t="str" cm="1">
        <f t="array" aca="1" ref="AA303" ca="1">HYPERLINK("#"&amp;CELL("direccion",Tabla_471071!A299),"296")</f>
        <v>296</v>
      </c>
      <c r="AB303" s="5" t="str" cm="1">
        <f t="array" aca="1" ref="AB303" ca="1">HYPERLINK("#"&amp;CELL("direccion",Tabla_471062!A299),"296")</f>
        <v>296</v>
      </c>
      <c r="AC303" s="5" t="str" cm="1">
        <f t="array" aca="1" ref="AC303" ca="1">HYPERLINK("#"&amp;CELL("direccion",Tabla_471074!A299),"296")</f>
        <v>296</v>
      </c>
      <c r="AD303" t="s">
        <v>213</v>
      </c>
      <c r="AE303" s="3">
        <v>45747</v>
      </c>
    </row>
    <row r="304" spans="1:31" x14ac:dyDescent="0.3">
      <c r="A304">
        <v>2025</v>
      </c>
      <c r="B304" s="3">
        <v>45658</v>
      </c>
      <c r="C304" s="3">
        <v>45747</v>
      </c>
      <c r="D304" t="s">
        <v>84</v>
      </c>
      <c r="E304">
        <v>149</v>
      </c>
      <c r="F304" t="s">
        <v>390</v>
      </c>
      <c r="G304" t="s">
        <v>390</v>
      </c>
      <c r="H304" t="s">
        <v>225</v>
      </c>
      <c r="I304" t="s">
        <v>953</v>
      </c>
      <c r="J304" t="s">
        <v>954</v>
      </c>
      <c r="K304" t="s">
        <v>423</v>
      </c>
      <c r="L304" t="s">
        <v>91</v>
      </c>
      <c r="M304">
        <v>9307</v>
      </c>
      <c r="N304" t="s">
        <v>212</v>
      </c>
      <c r="O304">
        <v>7622.63</v>
      </c>
      <c r="P304" t="s">
        <v>212</v>
      </c>
      <c r="Q304" s="5" t="str" cm="1">
        <f t="array" aca="1" ref="Q304" ca="1">HYPERLINK("#"&amp;CELL("direccion",Tabla_471065!A300),"297")</f>
        <v>297</v>
      </c>
      <c r="R304" s="5" t="str" cm="1">
        <f t="array" aca="1" ref="R304" ca="1">HYPERLINK("#"&amp;CELL("direccion",Tabla_471039!A300),"297")</f>
        <v>297</v>
      </c>
      <c r="S304" s="5" t="str" cm="1">
        <f t="array" aca="1" ref="S304" ca="1">HYPERLINK("#"&amp;CELL("direccion",Tabla_471067!A300),"297")</f>
        <v>297</v>
      </c>
      <c r="T304" s="5" t="str" cm="1">
        <f t="array" aca="1" ref="T304" ca="1">HYPERLINK("#"&amp;CELL("direccion",Tabla_471023!A300),"297")</f>
        <v>297</v>
      </c>
      <c r="U304" s="5" t="str" cm="1">
        <f t="array" aca="1" ref="U304" ca="1">HYPERLINK("#"&amp;CELL("direccion",Tabla_471047!A300),"297")</f>
        <v>297</v>
      </c>
      <c r="V304" s="5" t="str" cm="1">
        <f t="array" aca="1" ref="V304" ca="1">HYPERLINK("#"&amp;CELL("direccion",Tabla_471030!A300),"297")</f>
        <v>297</v>
      </c>
      <c r="W304" s="5" t="str" cm="1">
        <f t="array" aca="1" ref="W304" ca="1">HYPERLINK("#"&amp;CELL("direccion",Tabla_471041!A300),"297")</f>
        <v>297</v>
      </c>
      <c r="X304" s="5" t="str" cm="1">
        <f t="array" aca="1" ref="X304" ca="1">HYPERLINK("#"&amp;CELL("direccion",Tabla_471031!A300),"297")</f>
        <v>297</v>
      </c>
      <c r="Y304" s="5" t="str" cm="1">
        <f t="array" aca="1" ref="Y304" ca="1">HYPERLINK("#"&amp;CELL("direccion",Tabla_471032!A300),"297")</f>
        <v>297</v>
      </c>
      <c r="Z304" s="5" t="str" cm="1">
        <f t="array" aca="1" ref="Z304" ca="1">HYPERLINK("#"&amp;CELL("direccion",Tabla_471059!A300),"297")</f>
        <v>297</v>
      </c>
      <c r="AA304" s="5" t="str" cm="1">
        <f t="array" aca="1" ref="AA304" ca="1">HYPERLINK("#"&amp;CELL("direccion",Tabla_471071!A300),"297")</f>
        <v>297</v>
      </c>
      <c r="AB304" s="5" t="str" cm="1">
        <f t="array" aca="1" ref="AB304" ca="1">HYPERLINK("#"&amp;CELL("direccion",Tabla_471062!A300),"297")</f>
        <v>297</v>
      </c>
      <c r="AC304" s="5" t="str" cm="1">
        <f t="array" aca="1" ref="AC304" ca="1">HYPERLINK("#"&amp;CELL("direccion",Tabla_471074!A300),"297")</f>
        <v>297</v>
      </c>
      <c r="AD304" t="s">
        <v>213</v>
      </c>
      <c r="AE304" s="3">
        <v>45747</v>
      </c>
    </row>
    <row r="305" spans="1:31" x14ac:dyDescent="0.3">
      <c r="A305">
        <v>2025</v>
      </c>
      <c r="B305" s="3">
        <v>45658</v>
      </c>
      <c r="C305" s="3">
        <v>45747</v>
      </c>
      <c r="D305" t="s">
        <v>84</v>
      </c>
      <c r="E305">
        <v>140</v>
      </c>
      <c r="F305" t="s">
        <v>391</v>
      </c>
      <c r="G305" t="s">
        <v>391</v>
      </c>
      <c r="H305" t="s">
        <v>225</v>
      </c>
      <c r="I305" t="s">
        <v>955</v>
      </c>
      <c r="J305" t="s">
        <v>817</v>
      </c>
      <c r="K305" t="s">
        <v>483</v>
      </c>
      <c r="L305" t="s">
        <v>92</v>
      </c>
      <c r="M305">
        <v>9307</v>
      </c>
      <c r="N305" t="s">
        <v>212</v>
      </c>
      <c r="O305">
        <v>7622.63</v>
      </c>
      <c r="P305" t="s">
        <v>212</v>
      </c>
      <c r="Q305" s="5" t="str" cm="1">
        <f t="array" aca="1" ref="Q305" ca="1">HYPERLINK("#"&amp;CELL("direccion",Tabla_471065!A301),"298")</f>
        <v>298</v>
      </c>
      <c r="R305" s="5" t="str" cm="1">
        <f t="array" aca="1" ref="R305" ca="1">HYPERLINK("#"&amp;CELL("direccion",Tabla_471039!A301),"298")</f>
        <v>298</v>
      </c>
      <c r="S305" s="5" t="str" cm="1">
        <f t="array" aca="1" ref="S305" ca="1">HYPERLINK("#"&amp;CELL("direccion",Tabla_471067!A301),"298")</f>
        <v>298</v>
      </c>
      <c r="T305" s="5" t="str" cm="1">
        <f t="array" aca="1" ref="T305" ca="1">HYPERLINK("#"&amp;CELL("direccion",Tabla_471023!A301),"298")</f>
        <v>298</v>
      </c>
      <c r="U305" s="5" t="str" cm="1">
        <f t="array" aca="1" ref="U305" ca="1">HYPERLINK("#"&amp;CELL("direccion",Tabla_471047!A301),"298")</f>
        <v>298</v>
      </c>
      <c r="V305" s="5" t="str" cm="1">
        <f t="array" aca="1" ref="V305" ca="1">HYPERLINK("#"&amp;CELL("direccion",Tabla_471030!A301),"298")</f>
        <v>298</v>
      </c>
      <c r="W305" s="5" t="str" cm="1">
        <f t="array" aca="1" ref="W305" ca="1">HYPERLINK("#"&amp;CELL("direccion",Tabla_471041!A301),"298")</f>
        <v>298</v>
      </c>
      <c r="X305" s="5" t="str" cm="1">
        <f t="array" aca="1" ref="X305" ca="1">HYPERLINK("#"&amp;CELL("direccion",Tabla_471031!A301),"298")</f>
        <v>298</v>
      </c>
      <c r="Y305" s="5" t="str" cm="1">
        <f t="array" aca="1" ref="Y305" ca="1">HYPERLINK("#"&amp;CELL("direccion",Tabla_471032!A301),"298")</f>
        <v>298</v>
      </c>
      <c r="Z305" s="5" t="str" cm="1">
        <f t="array" aca="1" ref="Z305" ca="1">HYPERLINK("#"&amp;CELL("direccion",Tabla_471059!A301),"298")</f>
        <v>298</v>
      </c>
      <c r="AA305" s="5" t="str" cm="1">
        <f t="array" aca="1" ref="AA305" ca="1">HYPERLINK("#"&amp;CELL("direccion",Tabla_471071!A301),"298")</f>
        <v>298</v>
      </c>
      <c r="AB305" s="5" t="str" cm="1">
        <f t="array" aca="1" ref="AB305" ca="1">HYPERLINK("#"&amp;CELL("direccion",Tabla_471062!A301),"298")</f>
        <v>298</v>
      </c>
      <c r="AC305" s="5" t="str" cm="1">
        <f t="array" aca="1" ref="AC305" ca="1">HYPERLINK("#"&amp;CELL("direccion",Tabla_471074!A301),"298")</f>
        <v>298</v>
      </c>
      <c r="AD305" t="s">
        <v>213</v>
      </c>
      <c r="AE305" s="3">
        <v>45747</v>
      </c>
    </row>
    <row r="306" spans="1:31" x14ac:dyDescent="0.3">
      <c r="A306">
        <v>2025</v>
      </c>
      <c r="B306" s="3">
        <v>45658</v>
      </c>
      <c r="C306" s="3">
        <v>45747</v>
      </c>
      <c r="D306" t="s">
        <v>84</v>
      </c>
      <c r="E306">
        <v>139</v>
      </c>
      <c r="F306" t="s">
        <v>392</v>
      </c>
      <c r="G306" t="s">
        <v>392</v>
      </c>
      <c r="H306" t="s">
        <v>225</v>
      </c>
      <c r="I306" t="s">
        <v>956</v>
      </c>
      <c r="J306" t="s">
        <v>627</v>
      </c>
      <c r="K306" t="s">
        <v>702</v>
      </c>
      <c r="L306" t="s">
        <v>91</v>
      </c>
      <c r="M306">
        <v>9927</v>
      </c>
      <c r="N306" t="s">
        <v>212</v>
      </c>
      <c r="O306">
        <v>8109.3</v>
      </c>
      <c r="P306" t="s">
        <v>212</v>
      </c>
      <c r="Q306" s="5" t="str" cm="1">
        <f t="array" aca="1" ref="Q306" ca="1">HYPERLINK("#"&amp;CELL("direccion",Tabla_471065!A302),"299")</f>
        <v>299</v>
      </c>
      <c r="R306" s="5" t="str" cm="1">
        <f t="array" aca="1" ref="R306" ca="1">HYPERLINK("#"&amp;CELL("direccion",Tabla_471039!A302),"299")</f>
        <v>299</v>
      </c>
      <c r="S306" s="5" t="str" cm="1">
        <f t="array" aca="1" ref="S306" ca="1">HYPERLINK("#"&amp;CELL("direccion",Tabla_471067!A302),"299")</f>
        <v>299</v>
      </c>
      <c r="T306" s="5" t="str" cm="1">
        <f t="array" aca="1" ref="T306" ca="1">HYPERLINK("#"&amp;CELL("direccion",Tabla_471023!A302),"299")</f>
        <v>299</v>
      </c>
      <c r="U306" s="5" t="str" cm="1">
        <f t="array" aca="1" ref="U306" ca="1">HYPERLINK("#"&amp;CELL("direccion",Tabla_471047!A302),"299")</f>
        <v>299</v>
      </c>
      <c r="V306" s="5" t="str" cm="1">
        <f t="array" aca="1" ref="V306" ca="1">HYPERLINK("#"&amp;CELL("direccion",Tabla_471030!A302),"299")</f>
        <v>299</v>
      </c>
      <c r="W306" s="5" t="str" cm="1">
        <f t="array" aca="1" ref="W306" ca="1">HYPERLINK("#"&amp;CELL("direccion",Tabla_471041!A302),"299")</f>
        <v>299</v>
      </c>
      <c r="X306" s="5" t="str" cm="1">
        <f t="array" aca="1" ref="X306" ca="1">HYPERLINK("#"&amp;CELL("direccion",Tabla_471031!A302),"299")</f>
        <v>299</v>
      </c>
      <c r="Y306" s="5" t="str" cm="1">
        <f t="array" aca="1" ref="Y306" ca="1">HYPERLINK("#"&amp;CELL("direccion",Tabla_471032!A302),"299")</f>
        <v>299</v>
      </c>
      <c r="Z306" s="5" t="str" cm="1">
        <f t="array" aca="1" ref="Z306" ca="1">HYPERLINK("#"&amp;CELL("direccion",Tabla_471059!A302),"299")</f>
        <v>299</v>
      </c>
      <c r="AA306" s="5" t="str" cm="1">
        <f t="array" aca="1" ref="AA306" ca="1">HYPERLINK("#"&amp;CELL("direccion",Tabla_471071!A302),"299")</f>
        <v>299</v>
      </c>
      <c r="AB306" s="5" t="str" cm="1">
        <f t="array" aca="1" ref="AB306" ca="1">HYPERLINK("#"&amp;CELL("direccion",Tabla_471062!A302),"299")</f>
        <v>299</v>
      </c>
      <c r="AC306" s="5" t="str" cm="1">
        <f t="array" aca="1" ref="AC306" ca="1">HYPERLINK("#"&amp;CELL("direccion",Tabla_471074!A302),"299")</f>
        <v>299</v>
      </c>
      <c r="AD306" t="s">
        <v>213</v>
      </c>
      <c r="AE306" s="3">
        <v>45747</v>
      </c>
    </row>
    <row r="307" spans="1:31" x14ac:dyDescent="0.3">
      <c r="A307">
        <v>2025</v>
      </c>
      <c r="B307" s="3">
        <v>45658</v>
      </c>
      <c r="C307" s="3">
        <v>45747</v>
      </c>
      <c r="D307" t="s">
        <v>84</v>
      </c>
      <c r="E307">
        <v>139</v>
      </c>
      <c r="F307" t="s">
        <v>393</v>
      </c>
      <c r="G307" t="s">
        <v>393</v>
      </c>
      <c r="H307" t="s">
        <v>225</v>
      </c>
      <c r="I307" t="s">
        <v>499</v>
      </c>
      <c r="J307" t="s">
        <v>715</v>
      </c>
      <c r="K307" t="s">
        <v>957</v>
      </c>
      <c r="L307" t="s">
        <v>92</v>
      </c>
      <c r="M307">
        <v>8893</v>
      </c>
      <c r="N307" t="s">
        <v>212</v>
      </c>
      <c r="O307">
        <v>7297.66</v>
      </c>
      <c r="P307" t="s">
        <v>212</v>
      </c>
      <c r="Q307" s="5" t="str" cm="1">
        <f t="array" aca="1" ref="Q307" ca="1">HYPERLINK("#"&amp;CELL("direccion",Tabla_471065!A303),"300")</f>
        <v>300</v>
      </c>
      <c r="R307" s="5" t="str" cm="1">
        <f t="array" aca="1" ref="R307" ca="1">HYPERLINK("#"&amp;CELL("direccion",Tabla_471039!A303),"300")</f>
        <v>300</v>
      </c>
      <c r="S307" s="5" t="str" cm="1">
        <f t="array" aca="1" ref="S307" ca="1">HYPERLINK("#"&amp;CELL("direccion",Tabla_471067!A303),"300")</f>
        <v>300</v>
      </c>
      <c r="T307" s="5" t="str" cm="1">
        <f t="array" aca="1" ref="T307" ca="1">HYPERLINK("#"&amp;CELL("direccion",Tabla_471023!A303),"300")</f>
        <v>300</v>
      </c>
      <c r="U307" s="5" t="str" cm="1">
        <f t="array" aca="1" ref="U307" ca="1">HYPERLINK("#"&amp;CELL("direccion",Tabla_471047!A303),"300")</f>
        <v>300</v>
      </c>
      <c r="V307" s="5" t="str" cm="1">
        <f t="array" aca="1" ref="V307" ca="1">HYPERLINK("#"&amp;CELL("direccion",Tabla_471030!A303),"300")</f>
        <v>300</v>
      </c>
      <c r="W307" s="5" t="str" cm="1">
        <f t="array" aca="1" ref="W307" ca="1">HYPERLINK("#"&amp;CELL("direccion",Tabla_471041!A303),"300")</f>
        <v>300</v>
      </c>
      <c r="X307" s="5" t="str" cm="1">
        <f t="array" aca="1" ref="X307" ca="1">HYPERLINK("#"&amp;CELL("direccion",Tabla_471031!A303),"300")</f>
        <v>300</v>
      </c>
      <c r="Y307" s="5" t="str" cm="1">
        <f t="array" aca="1" ref="Y307" ca="1">HYPERLINK("#"&amp;CELL("direccion",Tabla_471032!A303),"300")</f>
        <v>300</v>
      </c>
      <c r="Z307" s="5" t="str" cm="1">
        <f t="array" aca="1" ref="Z307" ca="1">HYPERLINK("#"&amp;CELL("direccion",Tabla_471059!A303),"300")</f>
        <v>300</v>
      </c>
      <c r="AA307" s="5" t="str" cm="1">
        <f t="array" aca="1" ref="AA307" ca="1">HYPERLINK("#"&amp;CELL("direccion",Tabla_471071!A303),"300")</f>
        <v>300</v>
      </c>
      <c r="AB307" s="5" t="str" cm="1">
        <f t="array" aca="1" ref="AB307" ca="1">HYPERLINK("#"&amp;CELL("direccion",Tabla_471062!A303),"300")</f>
        <v>300</v>
      </c>
      <c r="AC307" s="5" t="str" cm="1">
        <f t="array" aca="1" ref="AC307" ca="1">HYPERLINK("#"&amp;CELL("direccion",Tabla_471074!A303),"300")</f>
        <v>300</v>
      </c>
      <c r="AD307" t="s">
        <v>213</v>
      </c>
      <c r="AE307" s="3">
        <v>45747</v>
      </c>
    </row>
    <row r="308" spans="1:31" x14ac:dyDescent="0.3">
      <c r="A308">
        <v>2025</v>
      </c>
      <c r="B308" s="3">
        <v>45658</v>
      </c>
      <c r="C308" s="3">
        <v>45747</v>
      </c>
      <c r="D308" t="s">
        <v>84</v>
      </c>
      <c r="E308">
        <v>139</v>
      </c>
      <c r="F308" t="s">
        <v>394</v>
      </c>
      <c r="G308" t="s">
        <v>394</v>
      </c>
      <c r="H308" t="s">
        <v>225</v>
      </c>
      <c r="I308" t="s">
        <v>958</v>
      </c>
      <c r="J308" t="s">
        <v>959</v>
      </c>
      <c r="K308" t="s">
        <v>557</v>
      </c>
      <c r="L308" t="s">
        <v>91</v>
      </c>
      <c r="M308">
        <v>9927</v>
      </c>
      <c r="N308" t="s">
        <v>212</v>
      </c>
      <c r="O308">
        <v>8109.3</v>
      </c>
      <c r="P308" t="s">
        <v>212</v>
      </c>
      <c r="Q308" s="5" t="str" cm="1">
        <f t="array" aca="1" ref="Q308" ca="1">HYPERLINK("#"&amp;CELL("direccion",Tabla_471065!A304),"301")</f>
        <v>301</v>
      </c>
      <c r="R308" s="5" t="str" cm="1">
        <f t="array" aca="1" ref="R308" ca="1">HYPERLINK("#"&amp;CELL("direccion",Tabla_471039!A304),"301")</f>
        <v>301</v>
      </c>
      <c r="S308" s="5" t="str" cm="1">
        <f t="array" aca="1" ref="S308" ca="1">HYPERLINK("#"&amp;CELL("direccion",Tabla_471067!A304),"301")</f>
        <v>301</v>
      </c>
      <c r="T308" s="5" t="str" cm="1">
        <f t="array" aca="1" ref="T308" ca="1">HYPERLINK("#"&amp;CELL("direccion",Tabla_471023!A304),"301")</f>
        <v>301</v>
      </c>
      <c r="U308" s="5" t="str" cm="1">
        <f t="array" aca="1" ref="U308" ca="1">HYPERLINK("#"&amp;CELL("direccion",Tabla_471047!A304),"301")</f>
        <v>301</v>
      </c>
      <c r="V308" s="5" t="str" cm="1">
        <f t="array" aca="1" ref="V308" ca="1">HYPERLINK("#"&amp;CELL("direccion",Tabla_471030!A304),"301")</f>
        <v>301</v>
      </c>
      <c r="W308" s="5" t="str" cm="1">
        <f t="array" aca="1" ref="W308" ca="1">HYPERLINK("#"&amp;CELL("direccion",Tabla_471041!A304),"301")</f>
        <v>301</v>
      </c>
      <c r="X308" s="5" t="str" cm="1">
        <f t="array" aca="1" ref="X308" ca="1">HYPERLINK("#"&amp;CELL("direccion",Tabla_471031!A304),"301")</f>
        <v>301</v>
      </c>
      <c r="Y308" s="5" t="str" cm="1">
        <f t="array" aca="1" ref="Y308" ca="1">HYPERLINK("#"&amp;CELL("direccion",Tabla_471032!A304),"301")</f>
        <v>301</v>
      </c>
      <c r="Z308" s="5" t="str" cm="1">
        <f t="array" aca="1" ref="Z308" ca="1">HYPERLINK("#"&amp;CELL("direccion",Tabla_471059!A304),"301")</f>
        <v>301</v>
      </c>
      <c r="AA308" s="5" t="str" cm="1">
        <f t="array" aca="1" ref="AA308" ca="1">HYPERLINK("#"&amp;CELL("direccion",Tabla_471071!A304),"301")</f>
        <v>301</v>
      </c>
      <c r="AB308" s="5" t="str" cm="1">
        <f t="array" aca="1" ref="AB308" ca="1">HYPERLINK("#"&amp;CELL("direccion",Tabla_471062!A304),"301")</f>
        <v>301</v>
      </c>
      <c r="AC308" s="5" t="str" cm="1">
        <f t="array" aca="1" ref="AC308" ca="1">HYPERLINK("#"&amp;CELL("direccion",Tabla_471074!A304),"301")</f>
        <v>301</v>
      </c>
      <c r="AD308" t="s">
        <v>213</v>
      </c>
      <c r="AE308" s="3">
        <v>45747</v>
      </c>
    </row>
    <row r="309" spans="1:31" x14ac:dyDescent="0.3">
      <c r="A309">
        <v>2025</v>
      </c>
      <c r="B309" s="3">
        <v>45658</v>
      </c>
      <c r="C309" s="3">
        <v>45747</v>
      </c>
      <c r="D309" t="s">
        <v>84</v>
      </c>
      <c r="E309">
        <v>139</v>
      </c>
      <c r="F309" t="s">
        <v>395</v>
      </c>
      <c r="G309" t="s">
        <v>395</v>
      </c>
      <c r="H309" t="s">
        <v>225</v>
      </c>
      <c r="I309" t="s">
        <v>960</v>
      </c>
      <c r="J309" t="s">
        <v>961</v>
      </c>
      <c r="K309" t="s">
        <v>483</v>
      </c>
      <c r="L309" t="s">
        <v>91</v>
      </c>
      <c r="M309">
        <v>8893</v>
      </c>
      <c r="N309" t="s">
        <v>212</v>
      </c>
      <c r="O309">
        <v>7297.66</v>
      </c>
      <c r="P309" t="s">
        <v>212</v>
      </c>
      <c r="Q309" s="5" t="str" cm="1">
        <f t="array" aca="1" ref="Q309" ca="1">HYPERLINK("#"&amp;CELL("direccion",Tabla_471065!A305),"302")</f>
        <v>302</v>
      </c>
      <c r="R309" s="5" t="str" cm="1">
        <f t="array" aca="1" ref="R309" ca="1">HYPERLINK("#"&amp;CELL("direccion",Tabla_471039!A305),"302")</f>
        <v>302</v>
      </c>
      <c r="S309" s="5" t="str" cm="1">
        <f t="array" aca="1" ref="S309" ca="1">HYPERLINK("#"&amp;CELL("direccion",Tabla_471067!A305),"302")</f>
        <v>302</v>
      </c>
      <c r="T309" s="5" t="str" cm="1">
        <f t="array" aca="1" ref="T309" ca="1">HYPERLINK("#"&amp;CELL("direccion",Tabla_471023!A305),"302")</f>
        <v>302</v>
      </c>
      <c r="U309" s="5" t="str" cm="1">
        <f t="array" aca="1" ref="U309" ca="1">HYPERLINK("#"&amp;CELL("direccion",Tabla_471047!A305),"302")</f>
        <v>302</v>
      </c>
      <c r="V309" s="5" t="str" cm="1">
        <f t="array" aca="1" ref="V309" ca="1">HYPERLINK("#"&amp;CELL("direccion",Tabla_471030!A305),"302")</f>
        <v>302</v>
      </c>
      <c r="W309" s="5" t="str" cm="1">
        <f t="array" aca="1" ref="W309" ca="1">HYPERLINK("#"&amp;CELL("direccion",Tabla_471041!A305),"302")</f>
        <v>302</v>
      </c>
      <c r="X309" s="5" t="str" cm="1">
        <f t="array" aca="1" ref="X309" ca="1">HYPERLINK("#"&amp;CELL("direccion",Tabla_471031!A305),"302")</f>
        <v>302</v>
      </c>
      <c r="Y309" s="5" t="str" cm="1">
        <f t="array" aca="1" ref="Y309" ca="1">HYPERLINK("#"&amp;CELL("direccion",Tabla_471032!A305),"302")</f>
        <v>302</v>
      </c>
      <c r="Z309" s="5" t="str" cm="1">
        <f t="array" aca="1" ref="Z309" ca="1">HYPERLINK("#"&amp;CELL("direccion",Tabla_471059!A305),"302")</f>
        <v>302</v>
      </c>
      <c r="AA309" s="5" t="str" cm="1">
        <f t="array" aca="1" ref="AA309" ca="1">HYPERLINK("#"&amp;CELL("direccion",Tabla_471071!A305),"302")</f>
        <v>302</v>
      </c>
      <c r="AB309" s="5" t="str" cm="1">
        <f t="array" aca="1" ref="AB309" ca="1">HYPERLINK("#"&amp;CELL("direccion",Tabla_471062!A305),"302")</f>
        <v>302</v>
      </c>
      <c r="AC309" s="5" t="str" cm="1">
        <f t="array" aca="1" ref="AC309" ca="1">HYPERLINK("#"&amp;CELL("direccion",Tabla_471074!A305),"302")</f>
        <v>302</v>
      </c>
      <c r="AD309" t="s">
        <v>213</v>
      </c>
      <c r="AE309" s="3">
        <v>45747</v>
      </c>
    </row>
    <row r="310" spans="1:31" x14ac:dyDescent="0.3">
      <c r="A310">
        <v>2025</v>
      </c>
      <c r="B310" s="3">
        <v>45658</v>
      </c>
      <c r="C310" s="3">
        <v>45747</v>
      </c>
      <c r="D310" t="s">
        <v>84</v>
      </c>
      <c r="E310">
        <v>139</v>
      </c>
      <c r="F310" t="s">
        <v>396</v>
      </c>
      <c r="G310" t="s">
        <v>396</v>
      </c>
      <c r="H310" t="s">
        <v>225</v>
      </c>
      <c r="I310" t="s">
        <v>962</v>
      </c>
      <c r="J310" t="s">
        <v>963</v>
      </c>
      <c r="K310" t="s">
        <v>485</v>
      </c>
      <c r="L310" t="s">
        <v>91</v>
      </c>
      <c r="M310">
        <v>8893</v>
      </c>
      <c r="N310" t="s">
        <v>212</v>
      </c>
      <c r="O310">
        <v>7297.66</v>
      </c>
      <c r="P310" t="s">
        <v>212</v>
      </c>
      <c r="Q310" s="5" t="str" cm="1">
        <f t="array" aca="1" ref="Q310" ca="1">HYPERLINK("#"&amp;CELL("direccion",Tabla_471065!A306),"303")</f>
        <v>303</v>
      </c>
      <c r="R310" s="5" t="str" cm="1">
        <f t="array" aca="1" ref="R310" ca="1">HYPERLINK("#"&amp;CELL("direccion",Tabla_471039!A306),"303")</f>
        <v>303</v>
      </c>
      <c r="S310" s="5" t="str" cm="1">
        <f t="array" aca="1" ref="S310" ca="1">HYPERLINK("#"&amp;CELL("direccion",Tabla_471067!A306),"303")</f>
        <v>303</v>
      </c>
      <c r="T310" s="5" t="str" cm="1">
        <f t="array" aca="1" ref="T310" ca="1">HYPERLINK("#"&amp;CELL("direccion",Tabla_471023!A306),"303")</f>
        <v>303</v>
      </c>
      <c r="U310" s="5" t="str" cm="1">
        <f t="array" aca="1" ref="U310" ca="1">HYPERLINK("#"&amp;CELL("direccion",Tabla_471047!A306),"303")</f>
        <v>303</v>
      </c>
      <c r="V310" s="5" t="str" cm="1">
        <f t="array" aca="1" ref="V310" ca="1">HYPERLINK("#"&amp;CELL("direccion",Tabla_471030!A306),"303")</f>
        <v>303</v>
      </c>
      <c r="W310" s="5" t="str" cm="1">
        <f t="array" aca="1" ref="W310" ca="1">HYPERLINK("#"&amp;CELL("direccion",Tabla_471041!A306),"303")</f>
        <v>303</v>
      </c>
      <c r="X310" s="5" t="str" cm="1">
        <f t="array" aca="1" ref="X310" ca="1">HYPERLINK("#"&amp;CELL("direccion",Tabla_471031!A306),"303")</f>
        <v>303</v>
      </c>
      <c r="Y310" s="5" t="str" cm="1">
        <f t="array" aca="1" ref="Y310" ca="1">HYPERLINK("#"&amp;CELL("direccion",Tabla_471032!A306),"303")</f>
        <v>303</v>
      </c>
      <c r="Z310" s="5" t="str" cm="1">
        <f t="array" aca="1" ref="Z310" ca="1">HYPERLINK("#"&amp;CELL("direccion",Tabla_471059!A306),"303")</f>
        <v>303</v>
      </c>
      <c r="AA310" s="5" t="str" cm="1">
        <f t="array" aca="1" ref="AA310" ca="1">HYPERLINK("#"&amp;CELL("direccion",Tabla_471071!A306),"303")</f>
        <v>303</v>
      </c>
      <c r="AB310" s="5" t="str" cm="1">
        <f t="array" aca="1" ref="AB310" ca="1">HYPERLINK("#"&amp;CELL("direccion",Tabla_471062!A306),"303")</f>
        <v>303</v>
      </c>
      <c r="AC310" s="5" t="str" cm="1">
        <f t="array" aca="1" ref="AC310" ca="1">HYPERLINK("#"&amp;CELL("direccion",Tabla_471074!A306),"303")</f>
        <v>303</v>
      </c>
      <c r="AD310" t="s">
        <v>213</v>
      </c>
      <c r="AE310" s="3">
        <v>45747</v>
      </c>
    </row>
    <row r="311" spans="1:31" x14ac:dyDescent="0.3">
      <c r="A311">
        <v>2025</v>
      </c>
      <c r="B311" s="3">
        <v>45658</v>
      </c>
      <c r="C311" s="3">
        <v>45747</v>
      </c>
      <c r="D311" t="s">
        <v>84</v>
      </c>
      <c r="E311">
        <v>139</v>
      </c>
      <c r="F311" t="s">
        <v>397</v>
      </c>
      <c r="G311" t="s">
        <v>397</v>
      </c>
      <c r="H311" t="s">
        <v>225</v>
      </c>
      <c r="I311" t="s">
        <v>499</v>
      </c>
      <c r="J311" t="s">
        <v>834</v>
      </c>
      <c r="K311" t="s">
        <v>964</v>
      </c>
      <c r="L311" t="s">
        <v>92</v>
      </c>
      <c r="M311">
        <v>8893</v>
      </c>
      <c r="N311" t="s">
        <v>212</v>
      </c>
      <c r="O311">
        <v>7297.66</v>
      </c>
      <c r="P311" t="s">
        <v>212</v>
      </c>
      <c r="Q311" s="5" t="str" cm="1">
        <f t="array" aca="1" ref="Q311" ca="1">HYPERLINK("#"&amp;CELL("direccion",Tabla_471065!A307),"304")</f>
        <v>304</v>
      </c>
      <c r="R311" s="5" t="str" cm="1">
        <f t="array" aca="1" ref="R311" ca="1">HYPERLINK("#"&amp;CELL("direccion",Tabla_471039!A307),"304")</f>
        <v>304</v>
      </c>
      <c r="S311" s="5" t="str" cm="1">
        <f t="array" aca="1" ref="S311" ca="1">HYPERLINK("#"&amp;CELL("direccion",Tabla_471067!A307),"304")</f>
        <v>304</v>
      </c>
      <c r="T311" s="5" t="str" cm="1">
        <f t="array" aca="1" ref="T311" ca="1">HYPERLINK("#"&amp;CELL("direccion",Tabla_471023!A307),"304")</f>
        <v>304</v>
      </c>
      <c r="U311" s="5" t="str" cm="1">
        <f t="array" aca="1" ref="U311" ca="1">HYPERLINK("#"&amp;CELL("direccion",Tabla_471047!A307),"304")</f>
        <v>304</v>
      </c>
      <c r="V311" s="5" t="str" cm="1">
        <f t="array" aca="1" ref="V311" ca="1">HYPERLINK("#"&amp;CELL("direccion",Tabla_471030!A307),"304")</f>
        <v>304</v>
      </c>
      <c r="W311" s="5" t="str" cm="1">
        <f t="array" aca="1" ref="W311" ca="1">HYPERLINK("#"&amp;CELL("direccion",Tabla_471041!A307),"304")</f>
        <v>304</v>
      </c>
      <c r="X311" s="5" t="str" cm="1">
        <f t="array" aca="1" ref="X311" ca="1">HYPERLINK("#"&amp;CELL("direccion",Tabla_471031!A307),"304")</f>
        <v>304</v>
      </c>
      <c r="Y311" s="5" t="str" cm="1">
        <f t="array" aca="1" ref="Y311" ca="1">HYPERLINK("#"&amp;CELL("direccion",Tabla_471032!A307),"304")</f>
        <v>304</v>
      </c>
      <c r="Z311" s="5" t="str" cm="1">
        <f t="array" aca="1" ref="Z311" ca="1">HYPERLINK("#"&amp;CELL("direccion",Tabla_471059!A307),"304")</f>
        <v>304</v>
      </c>
      <c r="AA311" s="5" t="str" cm="1">
        <f t="array" aca="1" ref="AA311" ca="1">HYPERLINK("#"&amp;CELL("direccion",Tabla_471071!A307),"304")</f>
        <v>304</v>
      </c>
      <c r="AB311" s="5" t="str" cm="1">
        <f t="array" aca="1" ref="AB311" ca="1">HYPERLINK("#"&amp;CELL("direccion",Tabla_471062!A307),"304")</f>
        <v>304</v>
      </c>
      <c r="AC311" s="5" t="str" cm="1">
        <f t="array" aca="1" ref="AC311" ca="1">HYPERLINK("#"&amp;CELL("direccion",Tabla_471074!A307),"304")</f>
        <v>304</v>
      </c>
      <c r="AD311" t="s">
        <v>213</v>
      </c>
      <c r="AE311" s="3">
        <v>45747</v>
      </c>
    </row>
    <row r="312" spans="1:31" x14ac:dyDescent="0.3">
      <c r="A312">
        <v>2025</v>
      </c>
      <c r="B312" s="3">
        <v>45658</v>
      </c>
      <c r="C312" s="3">
        <v>45747</v>
      </c>
      <c r="D312" t="s">
        <v>84</v>
      </c>
      <c r="E312">
        <v>130</v>
      </c>
      <c r="F312" t="s">
        <v>398</v>
      </c>
      <c r="G312" t="s">
        <v>398</v>
      </c>
      <c r="H312" t="s">
        <v>225</v>
      </c>
      <c r="I312" t="s">
        <v>523</v>
      </c>
      <c r="J312" t="s">
        <v>965</v>
      </c>
      <c r="K312" t="s">
        <v>675</v>
      </c>
      <c r="L312" t="s">
        <v>91</v>
      </c>
      <c r="M312">
        <v>8893</v>
      </c>
      <c r="N312" t="s">
        <v>212</v>
      </c>
      <c r="O312">
        <v>7297.66</v>
      </c>
      <c r="P312" t="s">
        <v>212</v>
      </c>
      <c r="Q312" s="5" t="str" cm="1">
        <f t="array" aca="1" ref="Q312" ca="1">HYPERLINK("#"&amp;CELL("direccion",Tabla_471065!A308),"305")</f>
        <v>305</v>
      </c>
      <c r="R312" s="5" t="str" cm="1">
        <f t="array" aca="1" ref="R312" ca="1">HYPERLINK("#"&amp;CELL("direccion",Tabla_471039!A308),"305")</f>
        <v>305</v>
      </c>
      <c r="S312" s="5" t="str" cm="1">
        <f t="array" aca="1" ref="S312" ca="1">HYPERLINK("#"&amp;CELL("direccion",Tabla_471067!A308),"305")</f>
        <v>305</v>
      </c>
      <c r="T312" s="5" t="str" cm="1">
        <f t="array" aca="1" ref="T312" ca="1">HYPERLINK("#"&amp;CELL("direccion",Tabla_471023!A308),"305")</f>
        <v>305</v>
      </c>
      <c r="U312" s="5" t="str" cm="1">
        <f t="array" aca="1" ref="U312" ca="1">HYPERLINK("#"&amp;CELL("direccion",Tabla_471047!A308),"305")</f>
        <v>305</v>
      </c>
      <c r="V312" s="5" t="str" cm="1">
        <f t="array" aca="1" ref="V312" ca="1">HYPERLINK("#"&amp;CELL("direccion",Tabla_471030!A308),"305")</f>
        <v>305</v>
      </c>
      <c r="W312" s="5" t="str" cm="1">
        <f t="array" aca="1" ref="W312" ca="1">HYPERLINK("#"&amp;CELL("direccion",Tabla_471041!A308),"305")</f>
        <v>305</v>
      </c>
      <c r="X312" s="5" t="str" cm="1">
        <f t="array" aca="1" ref="X312" ca="1">HYPERLINK("#"&amp;CELL("direccion",Tabla_471031!A308),"305")</f>
        <v>305</v>
      </c>
      <c r="Y312" s="5" t="str" cm="1">
        <f t="array" aca="1" ref="Y312" ca="1">HYPERLINK("#"&amp;CELL("direccion",Tabla_471032!A308),"305")</f>
        <v>305</v>
      </c>
      <c r="Z312" s="5" t="str" cm="1">
        <f t="array" aca="1" ref="Z312" ca="1">HYPERLINK("#"&amp;CELL("direccion",Tabla_471059!A308),"305")</f>
        <v>305</v>
      </c>
      <c r="AA312" s="5" t="str" cm="1">
        <f t="array" aca="1" ref="AA312" ca="1">HYPERLINK("#"&amp;CELL("direccion",Tabla_471071!A308),"305")</f>
        <v>305</v>
      </c>
      <c r="AB312" s="5" t="str" cm="1">
        <f t="array" aca="1" ref="AB312" ca="1">HYPERLINK("#"&amp;CELL("direccion",Tabla_471062!A308),"305")</f>
        <v>305</v>
      </c>
      <c r="AC312" s="5" t="str" cm="1">
        <f t="array" aca="1" ref="AC312" ca="1">HYPERLINK("#"&amp;CELL("direccion",Tabla_471074!A308),"305")</f>
        <v>305</v>
      </c>
      <c r="AD312" t="s">
        <v>213</v>
      </c>
      <c r="AE312" s="3">
        <v>45747</v>
      </c>
    </row>
    <row r="313" spans="1:31" x14ac:dyDescent="0.3">
      <c r="A313">
        <v>2025</v>
      </c>
      <c r="B313" s="3">
        <v>45658</v>
      </c>
      <c r="C313" s="3">
        <v>45747</v>
      </c>
      <c r="D313" t="s">
        <v>84</v>
      </c>
      <c r="E313">
        <v>129</v>
      </c>
      <c r="F313" t="s">
        <v>399</v>
      </c>
      <c r="G313" t="s">
        <v>399</v>
      </c>
      <c r="H313" t="s">
        <v>225</v>
      </c>
      <c r="I313" t="s">
        <v>966</v>
      </c>
      <c r="J313" t="s">
        <v>967</v>
      </c>
      <c r="K313" t="s">
        <v>968</v>
      </c>
      <c r="L313" t="s">
        <v>91</v>
      </c>
      <c r="M313">
        <v>8530</v>
      </c>
      <c r="N313" t="s">
        <v>212</v>
      </c>
      <c r="O313">
        <v>7012.7300000000005</v>
      </c>
      <c r="P313" t="s">
        <v>212</v>
      </c>
      <c r="Q313" s="5" t="str" cm="1">
        <f t="array" aca="1" ref="Q313" ca="1">HYPERLINK("#"&amp;CELL("direccion",Tabla_471065!A309),"306")</f>
        <v>306</v>
      </c>
      <c r="R313" s="5" t="str" cm="1">
        <f t="array" aca="1" ref="R313" ca="1">HYPERLINK("#"&amp;CELL("direccion",Tabla_471039!A309),"306")</f>
        <v>306</v>
      </c>
      <c r="S313" s="5" t="str" cm="1">
        <f t="array" aca="1" ref="S313" ca="1">HYPERLINK("#"&amp;CELL("direccion",Tabla_471067!A309),"306")</f>
        <v>306</v>
      </c>
      <c r="T313" s="5" t="str" cm="1">
        <f t="array" aca="1" ref="T313" ca="1">HYPERLINK("#"&amp;CELL("direccion",Tabla_471023!A309),"306")</f>
        <v>306</v>
      </c>
      <c r="U313" s="5" t="str" cm="1">
        <f t="array" aca="1" ref="U313" ca="1">HYPERLINK("#"&amp;CELL("direccion",Tabla_471047!A309),"306")</f>
        <v>306</v>
      </c>
      <c r="V313" s="5" t="str" cm="1">
        <f t="array" aca="1" ref="V313" ca="1">HYPERLINK("#"&amp;CELL("direccion",Tabla_471030!A309),"306")</f>
        <v>306</v>
      </c>
      <c r="W313" s="5" t="str" cm="1">
        <f t="array" aca="1" ref="W313" ca="1">HYPERLINK("#"&amp;CELL("direccion",Tabla_471041!A309),"306")</f>
        <v>306</v>
      </c>
      <c r="X313" s="5" t="str" cm="1">
        <f t="array" aca="1" ref="X313" ca="1">HYPERLINK("#"&amp;CELL("direccion",Tabla_471031!A309),"306")</f>
        <v>306</v>
      </c>
      <c r="Y313" s="5" t="str" cm="1">
        <f t="array" aca="1" ref="Y313" ca="1">HYPERLINK("#"&amp;CELL("direccion",Tabla_471032!A309),"306")</f>
        <v>306</v>
      </c>
      <c r="Z313" s="5" t="str" cm="1">
        <f t="array" aca="1" ref="Z313" ca="1">HYPERLINK("#"&amp;CELL("direccion",Tabla_471059!A309),"306")</f>
        <v>306</v>
      </c>
      <c r="AA313" s="5" t="str" cm="1">
        <f t="array" aca="1" ref="AA313" ca="1">HYPERLINK("#"&amp;CELL("direccion",Tabla_471071!A309),"306")</f>
        <v>306</v>
      </c>
      <c r="AB313" s="5" t="str" cm="1">
        <f t="array" aca="1" ref="AB313" ca="1">HYPERLINK("#"&amp;CELL("direccion",Tabla_471062!A309),"306")</f>
        <v>306</v>
      </c>
      <c r="AC313" s="5" t="str" cm="1">
        <f t="array" aca="1" ref="AC313" ca="1">HYPERLINK("#"&amp;CELL("direccion",Tabla_471074!A309),"306")</f>
        <v>306</v>
      </c>
      <c r="AD313" t="s">
        <v>213</v>
      </c>
      <c r="AE313" s="3">
        <v>45747</v>
      </c>
    </row>
    <row r="314" spans="1:31" x14ac:dyDescent="0.3">
      <c r="A314">
        <v>2025</v>
      </c>
      <c r="B314" s="3">
        <v>45658</v>
      </c>
      <c r="C314" s="3">
        <v>45747</v>
      </c>
      <c r="D314" t="s">
        <v>84</v>
      </c>
      <c r="E314">
        <v>129</v>
      </c>
      <c r="F314" t="s">
        <v>400</v>
      </c>
      <c r="G314" t="s">
        <v>400</v>
      </c>
      <c r="H314" t="s">
        <v>225</v>
      </c>
      <c r="I314" t="s">
        <v>969</v>
      </c>
      <c r="J314" t="s">
        <v>440</v>
      </c>
      <c r="K314" t="s">
        <v>970</v>
      </c>
      <c r="L314" t="s">
        <v>91</v>
      </c>
      <c r="M314">
        <v>9567</v>
      </c>
      <c r="N314" t="s">
        <v>212</v>
      </c>
      <c r="O314">
        <v>7826.72</v>
      </c>
      <c r="P314" t="s">
        <v>212</v>
      </c>
      <c r="Q314" s="5" t="str" cm="1">
        <f t="array" aca="1" ref="Q314" ca="1">HYPERLINK("#"&amp;CELL("direccion",Tabla_471065!A310),"307")</f>
        <v>307</v>
      </c>
      <c r="R314" s="5" t="str" cm="1">
        <f t="array" aca="1" ref="R314" ca="1">HYPERLINK("#"&amp;CELL("direccion",Tabla_471039!A310),"307")</f>
        <v>307</v>
      </c>
      <c r="S314" s="5" t="str" cm="1">
        <f t="array" aca="1" ref="S314" ca="1">HYPERLINK("#"&amp;CELL("direccion",Tabla_471067!A310),"307")</f>
        <v>307</v>
      </c>
      <c r="T314" s="5" t="str" cm="1">
        <f t="array" aca="1" ref="T314" ca="1">HYPERLINK("#"&amp;CELL("direccion",Tabla_471023!A310),"307")</f>
        <v>307</v>
      </c>
      <c r="U314" s="5" t="str" cm="1">
        <f t="array" aca="1" ref="U314" ca="1">HYPERLINK("#"&amp;CELL("direccion",Tabla_471047!A310),"307")</f>
        <v>307</v>
      </c>
      <c r="V314" s="5" t="str" cm="1">
        <f t="array" aca="1" ref="V314" ca="1">HYPERLINK("#"&amp;CELL("direccion",Tabla_471030!A310),"307")</f>
        <v>307</v>
      </c>
      <c r="W314" s="5" t="str" cm="1">
        <f t="array" aca="1" ref="W314" ca="1">HYPERLINK("#"&amp;CELL("direccion",Tabla_471041!A310),"307")</f>
        <v>307</v>
      </c>
      <c r="X314" s="5" t="str" cm="1">
        <f t="array" aca="1" ref="X314" ca="1">HYPERLINK("#"&amp;CELL("direccion",Tabla_471031!A310),"307")</f>
        <v>307</v>
      </c>
      <c r="Y314" s="5" t="str" cm="1">
        <f t="array" aca="1" ref="Y314" ca="1">HYPERLINK("#"&amp;CELL("direccion",Tabla_471032!A310),"307")</f>
        <v>307</v>
      </c>
      <c r="Z314" s="5" t="str" cm="1">
        <f t="array" aca="1" ref="Z314" ca="1">HYPERLINK("#"&amp;CELL("direccion",Tabla_471059!A310),"307")</f>
        <v>307</v>
      </c>
      <c r="AA314" s="5" t="str" cm="1">
        <f t="array" aca="1" ref="AA314" ca="1">HYPERLINK("#"&amp;CELL("direccion",Tabla_471071!A310),"307")</f>
        <v>307</v>
      </c>
      <c r="AB314" s="5" t="str" cm="1">
        <f t="array" aca="1" ref="AB314" ca="1">HYPERLINK("#"&amp;CELL("direccion",Tabla_471062!A310),"307")</f>
        <v>307</v>
      </c>
      <c r="AC314" s="5" t="str" cm="1">
        <f t="array" aca="1" ref="AC314" ca="1">HYPERLINK("#"&amp;CELL("direccion",Tabla_471074!A310),"307")</f>
        <v>307</v>
      </c>
      <c r="AD314" t="s">
        <v>213</v>
      </c>
      <c r="AE314" s="3">
        <v>45747</v>
      </c>
    </row>
    <row r="315" spans="1:31" x14ac:dyDescent="0.3">
      <c r="A315">
        <v>2025</v>
      </c>
      <c r="B315" s="3">
        <v>45658</v>
      </c>
      <c r="C315" s="3">
        <v>45747</v>
      </c>
      <c r="D315" t="s">
        <v>84</v>
      </c>
      <c r="E315">
        <v>129</v>
      </c>
      <c r="F315" t="s">
        <v>401</v>
      </c>
      <c r="G315" t="s">
        <v>401</v>
      </c>
      <c r="H315" t="s">
        <v>225</v>
      </c>
      <c r="I315" t="s">
        <v>971</v>
      </c>
      <c r="J315" t="s">
        <v>477</v>
      </c>
      <c r="K315" t="s">
        <v>972</v>
      </c>
      <c r="L315" t="s">
        <v>92</v>
      </c>
      <c r="M315">
        <v>9567</v>
      </c>
      <c r="N315" t="s">
        <v>212</v>
      </c>
      <c r="O315">
        <v>7826.72</v>
      </c>
      <c r="P315" t="s">
        <v>212</v>
      </c>
      <c r="Q315" s="5" t="str" cm="1">
        <f t="array" aca="1" ref="Q315" ca="1">HYPERLINK("#"&amp;CELL("direccion",Tabla_471065!A311),"308")</f>
        <v>308</v>
      </c>
      <c r="R315" s="5" t="str" cm="1">
        <f t="array" aca="1" ref="R315" ca="1">HYPERLINK("#"&amp;CELL("direccion",Tabla_471039!A311),"308")</f>
        <v>308</v>
      </c>
      <c r="S315" s="5" t="str" cm="1">
        <f t="array" aca="1" ref="S315" ca="1">HYPERLINK("#"&amp;CELL("direccion",Tabla_471067!A311),"308")</f>
        <v>308</v>
      </c>
      <c r="T315" s="5" t="str" cm="1">
        <f t="array" aca="1" ref="T315" ca="1">HYPERLINK("#"&amp;CELL("direccion",Tabla_471023!A311),"308")</f>
        <v>308</v>
      </c>
      <c r="U315" s="5" t="str" cm="1">
        <f t="array" aca="1" ref="U315" ca="1">HYPERLINK("#"&amp;CELL("direccion",Tabla_471047!A311),"308")</f>
        <v>308</v>
      </c>
      <c r="V315" s="5" t="str" cm="1">
        <f t="array" aca="1" ref="V315" ca="1">HYPERLINK("#"&amp;CELL("direccion",Tabla_471030!A311),"308")</f>
        <v>308</v>
      </c>
      <c r="W315" s="5" t="str" cm="1">
        <f t="array" aca="1" ref="W315" ca="1">HYPERLINK("#"&amp;CELL("direccion",Tabla_471041!A311),"308")</f>
        <v>308</v>
      </c>
      <c r="X315" s="5" t="str" cm="1">
        <f t="array" aca="1" ref="X315" ca="1">HYPERLINK("#"&amp;CELL("direccion",Tabla_471031!A311),"308")</f>
        <v>308</v>
      </c>
      <c r="Y315" s="5" t="str" cm="1">
        <f t="array" aca="1" ref="Y315" ca="1">HYPERLINK("#"&amp;CELL("direccion",Tabla_471032!A311),"308")</f>
        <v>308</v>
      </c>
      <c r="Z315" s="5" t="str" cm="1">
        <f t="array" aca="1" ref="Z315" ca="1">HYPERLINK("#"&amp;CELL("direccion",Tabla_471059!A311),"308")</f>
        <v>308</v>
      </c>
      <c r="AA315" s="5" t="str" cm="1">
        <f t="array" aca="1" ref="AA315" ca="1">HYPERLINK("#"&amp;CELL("direccion",Tabla_471071!A311),"308")</f>
        <v>308</v>
      </c>
      <c r="AB315" s="5" t="str" cm="1">
        <f t="array" aca="1" ref="AB315" ca="1">HYPERLINK("#"&amp;CELL("direccion",Tabla_471062!A311),"308")</f>
        <v>308</v>
      </c>
      <c r="AC315" s="5" t="str" cm="1">
        <f t="array" aca="1" ref="AC315" ca="1">HYPERLINK("#"&amp;CELL("direccion",Tabla_471074!A311),"308")</f>
        <v>308</v>
      </c>
      <c r="AD315" t="s">
        <v>213</v>
      </c>
      <c r="AE315" s="3">
        <v>45747</v>
      </c>
    </row>
    <row r="316" spans="1:31" x14ac:dyDescent="0.3">
      <c r="A316">
        <v>2025</v>
      </c>
      <c r="B316" s="3">
        <v>45658</v>
      </c>
      <c r="C316" s="3">
        <v>45747</v>
      </c>
      <c r="D316" t="s">
        <v>84</v>
      </c>
      <c r="E316">
        <v>119</v>
      </c>
      <c r="F316" t="s">
        <v>402</v>
      </c>
      <c r="G316" t="s">
        <v>402</v>
      </c>
      <c r="H316" t="s">
        <v>225</v>
      </c>
      <c r="I316" t="s">
        <v>973</v>
      </c>
      <c r="J316" t="s">
        <v>974</v>
      </c>
      <c r="K316" t="s">
        <v>975</v>
      </c>
      <c r="L316" t="s">
        <v>92</v>
      </c>
      <c r="M316">
        <v>9474</v>
      </c>
      <c r="N316" t="s">
        <v>212</v>
      </c>
      <c r="O316">
        <v>7753.72</v>
      </c>
      <c r="P316" t="s">
        <v>212</v>
      </c>
      <c r="Q316" s="5" t="str" cm="1">
        <f t="array" aca="1" ref="Q316" ca="1">HYPERLINK("#"&amp;CELL("direccion",Tabla_471065!A312),"309")</f>
        <v>309</v>
      </c>
      <c r="R316" s="5" t="str" cm="1">
        <f t="array" aca="1" ref="R316" ca="1">HYPERLINK("#"&amp;CELL("direccion",Tabla_471039!A312),"309")</f>
        <v>309</v>
      </c>
      <c r="S316" s="5" t="str" cm="1">
        <f t="array" aca="1" ref="S316" ca="1">HYPERLINK("#"&amp;CELL("direccion",Tabla_471067!A312),"309")</f>
        <v>309</v>
      </c>
      <c r="T316" s="5" t="str" cm="1">
        <f t="array" aca="1" ref="T316" ca="1">HYPERLINK("#"&amp;CELL("direccion",Tabla_471023!A312),"309")</f>
        <v>309</v>
      </c>
      <c r="U316" s="5" t="str" cm="1">
        <f t="array" aca="1" ref="U316" ca="1">HYPERLINK("#"&amp;CELL("direccion",Tabla_471047!A312),"309")</f>
        <v>309</v>
      </c>
      <c r="V316" s="5" t="str" cm="1">
        <f t="array" aca="1" ref="V316" ca="1">HYPERLINK("#"&amp;CELL("direccion",Tabla_471030!A312),"309")</f>
        <v>309</v>
      </c>
      <c r="W316" s="5" t="str" cm="1">
        <f t="array" aca="1" ref="W316" ca="1">HYPERLINK("#"&amp;CELL("direccion",Tabla_471041!A312),"309")</f>
        <v>309</v>
      </c>
      <c r="X316" s="5" t="str" cm="1">
        <f t="array" aca="1" ref="X316" ca="1">HYPERLINK("#"&amp;CELL("direccion",Tabla_471031!A312),"309")</f>
        <v>309</v>
      </c>
      <c r="Y316" s="5" t="str" cm="1">
        <f t="array" aca="1" ref="Y316" ca="1">HYPERLINK("#"&amp;CELL("direccion",Tabla_471032!A312),"309")</f>
        <v>309</v>
      </c>
      <c r="Z316" s="5" t="str" cm="1">
        <f t="array" aca="1" ref="Z316" ca="1">HYPERLINK("#"&amp;CELL("direccion",Tabla_471059!A312),"309")</f>
        <v>309</v>
      </c>
      <c r="AA316" s="5" t="str" cm="1">
        <f t="array" aca="1" ref="AA316" ca="1">HYPERLINK("#"&amp;CELL("direccion",Tabla_471071!A312),"309")</f>
        <v>309</v>
      </c>
      <c r="AB316" s="5" t="str" cm="1">
        <f t="array" aca="1" ref="AB316" ca="1">HYPERLINK("#"&amp;CELL("direccion",Tabla_471062!A312),"309")</f>
        <v>309</v>
      </c>
      <c r="AC316" s="5" t="str" cm="1">
        <f t="array" aca="1" ref="AC316" ca="1">HYPERLINK("#"&amp;CELL("direccion",Tabla_471074!A312),"309")</f>
        <v>309</v>
      </c>
      <c r="AD316" t="s">
        <v>213</v>
      </c>
      <c r="AE316" s="3">
        <v>45747</v>
      </c>
    </row>
    <row r="317" spans="1:31" x14ac:dyDescent="0.3">
      <c r="A317">
        <v>2025</v>
      </c>
      <c r="B317" s="3">
        <v>45658</v>
      </c>
      <c r="C317" s="3">
        <v>45747</v>
      </c>
      <c r="D317" t="s">
        <v>84</v>
      </c>
      <c r="E317">
        <v>119</v>
      </c>
      <c r="F317" t="s">
        <v>403</v>
      </c>
      <c r="G317" t="s">
        <v>403</v>
      </c>
      <c r="H317" t="s">
        <v>225</v>
      </c>
      <c r="I317" t="s">
        <v>976</v>
      </c>
      <c r="J317" t="s">
        <v>696</v>
      </c>
      <c r="K317" t="s">
        <v>595</v>
      </c>
      <c r="L317" t="s">
        <v>92</v>
      </c>
      <c r="M317">
        <v>8437</v>
      </c>
      <c r="N317" t="s">
        <v>212</v>
      </c>
      <c r="O317">
        <v>6939.7300000000005</v>
      </c>
      <c r="P317" t="s">
        <v>212</v>
      </c>
      <c r="Q317" s="5" t="str" cm="1">
        <f t="array" aca="1" ref="Q317" ca="1">HYPERLINK("#"&amp;CELL("direccion",Tabla_471065!A313),"310")</f>
        <v>310</v>
      </c>
      <c r="R317" s="5" t="str" cm="1">
        <f t="array" aca="1" ref="R317" ca="1">HYPERLINK("#"&amp;CELL("direccion",Tabla_471039!A313),"310")</f>
        <v>310</v>
      </c>
      <c r="S317" s="5" t="str" cm="1">
        <f t="array" aca="1" ref="S317" ca="1">HYPERLINK("#"&amp;CELL("direccion",Tabla_471067!A313),"310")</f>
        <v>310</v>
      </c>
      <c r="T317" s="5" t="str" cm="1">
        <f t="array" aca="1" ref="T317" ca="1">HYPERLINK("#"&amp;CELL("direccion",Tabla_471023!A313),"310")</f>
        <v>310</v>
      </c>
      <c r="U317" s="5" t="str" cm="1">
        <f t="array" aca="1" ref="U317" ca="1">HYPERLINK("#"&amp;CELL("direccion",Tabla_471047!A313),"310")</f>
        <v>310</v>
      </c>
      <c r="V317" s="5" t="str" cm="1">
        <f t="array" aca="1" ref="V317" ca="1">HYPERLINK("#"&amp;CELL("direccion",Tabla_471030!A313),"310")</f>
        <v>310</v>
      </c>
      <c r="W317" s="5" t="str" cm="1">
        <f t="array" aca="1" ref="W317" ca="1">HYPERLINK("#"&amp;CELL("direccion",Tabla_471041!A313),"310")</f>
        <v>310</v>
      </c>
      <c r="X317" s="5" t="str" cm="1">
        <f t="array" aca="1" ref="X317" ca="1">HYPERLINK("#"&amp;CELL("direccion",Tabla_471031!A313),"310")</f>
        <v>310</v>
      </c>
      <c r="Y317" s="5" t="str" cm="1">
        <f t="array" aca="1" ref="Y317" ca="1">HYPERLINK("#"&amp;CELL("direccion",Tabla_471032!A313),"310")</f>
        <v>310</v>
      </c>
      <c r="Z317" s="5" t="str" cm="1">
        <f t="array" aca="1" ref="Z317" ca="1">HYPERLINK("#"&amp;CELL("direccion",Tabla_471059!A313),"310")</f>
        <v>310</v>
      </c>
      <c r="AA317" s="5" t="str" cm="1">
        <f t="array" aca="1" ref="AA317" ca="1">HYPERLINK("#"&amp;CELL("direccion",Tabla_471071!A313),"310")</f>
        <v>310</v>
      </c>
      <c r="AB317" s="5" t="str" cm="1">
        <f t="array" aca="1" ref="AB317" ca="1">HYPERLINK("#"&amp;CELL("direccion",Tabla_471062!A313),"310")</f>
        <v>310</v>
      </c>
      <c r="AC317" s="5" t="str" cm="1">
        <f t="array" aca="1" ref="AC317" ca="1">HYPERLINK("#"&amp;CELL("direccion",Tabla_471074!A313),"310")</f>
        <v>310</v>
      </c>
      <c r="AD317" t="s">
        <v>213</v>
      </c>
      <c r="AE317" s="3">
        <v>45747</v>
      </c>
    </row>
    <row r="318" spans="1:31" x14ac:dyDescent="0.3">
      <c r="A318">
        <v>2025</v>
      </c>
      <c r="B318" s="3">
        <v>45658</v>
      </c>
      <c r="C318" s="3">
        <v>45747</v>
      </c>
      <c r="D318" t="s">
        <v>84</v>
      </c>
      <c r="E318">
        <v>109</v>
      </c>
      <c r="F318" t="s">
        <v>404</v>
      </c>
      <c r="G318" t="s">
        <v>404</v>
      </c>
      <c r="H318" t="s">
        <v>225</v>
      </c>
      <c r="I318" t="s">
        <v>977</v>
      </c>
      <c r="J318" t="s">
        <v>483</v>
      </c>
      <c r="K318" t="s">
        <v>798</v>
      </c>
      <c r="L318" t="s">
        <v>92</v>
      </c>
      <c r="M318">
        <v>9098</v>
      </c>
      <c r="N318" t="s">
        <v>212</v>
      </c>
      <c r="O318">
        <v>7458.58</v>
      </c>
      <c r="P318" t="s">
        <v>212</v>
      </c>
      <c r="Q318" s="5" t="str" cm="1">
        <f t="array" aca="1" ref="Q318" ca="1">HYPERLINK("#"&amp;CELL("direccion",Tabla_471065!A314),"311")</f>
        <v>311</v>
      </c>
      <c r="R318" s="5" t="str" cm="1">
        <f t="array" aca="1" ref="R318" ca="1">HYPERLINK("#"&amp;CELL("direccion",Tabla_471039!A314),"311")</f>
        <v>311</v>
      </c>
      <c r="S318" s="5" t="str" cm="1">
        <f t="array" aca="1" ref="S318" ca="1">HYPERLINK("#"&amp;CELL("direccion",Tabla_471067!A314),"311")</f>
        <v>311</v>
      </c>
      <c r="T318" s="5" t="str" cm="1">
        <f t="array" aca="1" ref="T318" ca="1">HYPERLINK("#"&amp;CELL("direccion",Tabla_471023!A314),"311")</f>
        <v>311</v>
      </c>
      <c r="U318" s="5" t="str" cm="1">
        <f t="array" aca="1" ref="U318" ca="1">HYPERLINK("#"&amp;CELL("direccion",Tabla_471047!A314),"311")</f>
        <v>311</v>
      </c>
      <c r="V318" s="5" t="str" cm="1">
        <f t="array" aca="1" ref="V318" ca="1">HYPERLINK("#"&amp;CELL("direccion",Tabla_471030!A314),"311")</f>
        <v>311</v>
      </c>
      <c r="W318" s="5" t="str" cm="1">
        <f t="array" aca="1" ref="W318" ca="1">HYPERLINK("#"&amp;CELL("direccion",Tabla_471041!A314),"311")</f>
        <v>311</v>
      </c>
      <c r="X318" s="5" t="str" cm="1">
        <f t="array" aca="1" ref="X318" ca="1">HYPERLINK("#"&amp;CELL("direccion",Tabla_471031!A314),"311")</f>
        <v>311</v>
      </c>
      <c r="Y318" s="5" t="str" cm="1">
        <f t="array" aca="1" ref="Y318" ca="1">HYPERLINK("#"&amp;CELL("direccion",Tabla_471032!A314),"311")</f>
        <v>311</v>
      </c>
      <c r="Z318" s="5" t="str" cm="1">
        <f t="array" aca="1" ref="Z318" ca="1">HYPERLINK("#"&amp;CELL("direccion",Tabla_471059!A314),"311")</f>
        <v>311</v>
      </c>
      <c r="AA318" s="5" t="str" cm="1">
        <f t="array" aca="1" ref="AA318" ca="1">HYPERLINK("#"&amp;CELL("direccion",Tabla_471071!A314),"311")</f>
        <v>311</v>
      </c>
      <c r="AB318" s="5" t="str" cm="1">
        <f t="array" aca="1" ref="AB318" ca="1">HYPERLINK("#"&amp;CELL("direccion",Tabla_471062!A314),"311")</f>
        <v>311</v>
      </c>
      <c r="AC318" s="5" t="str" cm="1">
        <f t="array" aca="1" ref="AC318" ca="1">HYPERLINK("#"&amp;CELL("direccion",Tabla_471074!A314),"311")</f>
        <v>311</v>
      </c>
      <c r="AD318" t="s">
        <v>213</v>
      </c>
      <c r="AE318" s="3">
        <v>45747</v>
      </c>
    </row>
    <row r="319" spans="1:31" x14ac:dyDescent="0.3">
      <c r="A319">
        <v>2025</v>
      </c>
      <c r="B319" s="3">
        <v>45658</v>
      </c>
      <c r="C319" s="3">
        <v>45747</v>
      </c>
      <c r="D319" t="s">
        <v>84</v>
      </c>
      <c r="E319">
        <v>109</v>
      </c>
      <c r="F319" t="s">
        <v>405</v>
      </c>
      <c r="G319" t="s">
        <v>405</v>
      </c>
      <c r="H319" t="s">
        <v>225</v>
      </c>
      <c r="I319" t="s">
        <v>978</v>
      </c>
      <c r="J319" t="s">
        <v>633</v>
      </c>
      <c r="K319" t="s">
        <v>979</v>
      </c>
      <c r="L319" t="s">
        <v>92</v>
      </c>
      <c r="M319">
        <v>8059</v>
      </c>
      <c r="N319" t="s">
        <v>212</v>
      </c>
      <c r="O319">
        <v>6643.02</v>
      </c>
      <c r="P319" t="s">
        <v>212</v>
      </c>
      <c r="Q319" s="5" t="str" cm="1">
        <f t="array" aca="1" ref="Q319" ca="1">HYPERLINK("#"&amp;CELL("direccion",Tabla_471065!A315),"312")</f>
        <v>312</v>
      </c>
      <c r="R319" s="5" t="str" cm="1">
        <f t="array" aca="1" ref="R319" ca="1">HYPERLINK("#"&amp;CELL("direccion",Tabla_471039!A315),"312")</f>
        <v>312</v>
      </c>
      <c r="S319" s="5" t="str" cm="1">
        <f t="array" aca="1" ref="S319" ca="1">HYPERLINK("#"&amp;CELL("direccion",Tabla_471067!A315),"312")</f>
        <v>312</v>
      </c>
      <c r="T319" s="5" t="str" cm="1">
        <f t="array" aca="1" ref="T319" ca="1">HYPERLINK("#"&amp;CELL("direccion",Tabla_471023!A315),"312")</f>
        <v>312</v>
      </c>
      <c r="U319" s="5" t="str" cm="1">
        <f t="array" aca="1" ref="U319" ca="1">HYPERLINK("#"&amp;CELL("direccion",Tabla_471047!A315),"312")</f>
        <v>312</v>
      </c>
      <c r="V319" s="5" t="str" cm="1">
        <f t="array" aca="1" ref="V319" ca="1">HYPERLINK("#"&amp;CELL("direccion",Tabla_471030!A315),"312")</f>
        <v>312</v>
      </c>
      <c r="W319" s="5" t="str" cm="1">
        <f t="array" aca="1" ref="W319" ca="1">HYPERLINK("#"&amp;CELL("direccion",Tabla_471041!A315),"312")</f>
        <v>312</v>
      </c>
      <c r="X319" s="5" t="str" cm="1">
        <f t="array" aca="1" ref="X319" ca="1">HYPERLINK("#"&amp;CELL("direccion",Tabla_471031!A315),"312")</f>
        <v>312</v>
      </c>
      <c r="Y319" s="5" t="str" cm="1">
        <f t="array" aca="1" ref="Y319" ca="1">HYPERLINK("#"&amp;CELL("direccion",Tabla_471032!A315),"312")</f>
        <v>312</v>
      </c>
      <c r="Z319" s="5" t="str" cm="1">
        <f t="array" aca="1" ref="Z319" ca="1">HYPERLINK("#"&amp;CELL("direccion",Tabla_471059!A315),"312")</f>
        <v>312</v>
      </c>
      <c r="AA319" s="5" t="str" cm="1">
        <f t="array" aca="1" ref="AA319" ca="1">HYPERLINK("#"&amp;CELL("direccion",Tabla_471071!A315),"312")</f>
        <v>312</v>
      </c>
      <c r="AB319" s="5" t="str" cm="1">
        <f t="array" aca="1" ref="AB319" ca="1">HYPERLINK("#"&amp;CELL("direccion",Tabla_471062!A315),"312")</f>
        <v>312</v>
      </c>
      <c r="AC319" s="5" t="str" cm="1">
        <f t="array" aca="1" ref="AC319" ca="1">HYPERLINK("#"&amp;CELL("direccion",Tabla_471074!A315),"312")</f>
        <v>312</v>
      </c>
      <c r="AD319" t="s">
        <v>213</v>
      </c>
      <c r="AE319" s="3">
        <v>45747</v>
      </c>
    </row>
    <row r="320" spans="1:31" x14ac:dyDescent="0.3">
      <c r="A320">
        <v>2025</v>
      </c>
      <c r="B320" s="3">
        <v>45658</v>
      </c>
      <c r="C320" s="3">
        <v>45747</v>
      </c>
      <c r="D320" t="s">
        <v>84</v>
      </c>
      <c r="E320">
        <v>109</v>
      </c>
      <c r="F320" t="s">
        <v>405</v>
      </c>
      <c r="G320" t="s">
        <v>405</v>
      </c>
      <c r="H320" t="s">
        <v>225</v>
      </c>
      <c r="I320" t="s">
        <v>980</v>
      </c>
      <c r="J320" t="s">
        <v>453</v>
      </c>
      <c r="K320" t="s">
        <v>981</v>
      </c>
      <c r="L320" t="s">
        <v>91</v>
      </c>
      <c r="M320">
        <v>9098</v>
      </c>
      <c r="N320" t="s">
        <v>212</v>
      </c>
      <c r="O320">
        <v>7458.58</v>
      </c>
      <c r="P320" t="s">
        <v>212</v>
      </c>
      <c r="Q320" s="5" t="str" cm="1">
        <f t="array" aca="1" ref="Q320" ca="1">HYPERLINK("#"&amp;CELL("direccion",Tabla_471065!A316),"313")</f>
        <v>313</v>
      </c>
      <c r="R320" s="5" t="str" cm="1">
        <f t="array" aca="1" ref="R320" ca="1">HYPERLINK("#"&amp;CELL("direccion",Tabla_471039!A316),"313")</f>
        <v>313</v>
      </c>
      <c r="S320" s="5" t="str" cm="1">
        <f t="array" aca="1" ref="S320" ca="1">HYPERLINK("#"&amp;CELL("direccion",Tabla_471067!A316),"313")</f>
        <v>313</v>
      </c>
      <c r="T320" s="5" t="str" cm="1">
        <f t="array" aca="1" ref="T320" ca="1">HYPERLINK("#"&amp;CELL("direccion",Tabla_471023!A316),"313")</f>
        <v>313</v>
      </c>
      <c r="U320" s="5" t="str" cm="1">
        <f t="array" aca="1" ref="U320" ca="1">HYPERLINK("#"&amp;CELL("direccion",Tabla_471047!A316),"313")</f>
        <v>313</v>
      </c>
      <c r="V320" s="5" t="str" cm="1">
        <f t="array" aca="1" ref="V320" ca="1">HYPERLINK("#"&amp;CELL("direccion",Tabla_471030!A316),"313")</f>
        <v>313</v>
      </c>
      <c r="W320" s="5" t="str" cm="1">
        <f t="array" aca="1" ref="W320" ca="1">HYPERLINK("#"&amp;CELL("direccion",Tabla_471041!A316),"313")</f>
        <v>313</v>
      </c>
      <c r="X320" s="5" t="str" cm="1">
        <f t="array" aca="1" ref="X320" ca="1">HYPERLINK("#"&amp;CELL("direccion",Tabla_471031!A316),"313")</f>
        <v>313</v>
      </c>
      <c r="Y320" s="5" t="str" cm="1">
        <f t="array" aca="1" ref="Y320" ca="1">HYPERLINK("#"&amp;CELL("direccion",Tabla_471032!A316),"313")</f>
        <v>313</v>
      </c>
      <c r="Z320" s="5" t="str" cm="1">
        <f t="array" aca="1" ref="Z320" ca="1">HYPERLINK("#"&amp;CELL("direccion",Tabla_471059!A316),"313")</f>
        <v>313</v>
      </c>
      <c r="AA320" s="5" t="str" cm="1">
        <f t="array" aca="1" ref="AA320" ca="1">HYPERLINK("#"&amp;CELL("direccion",Tabla_471071!A316),"313")</f>
        <v>313</v>
      </c>
      <c r="AB320" s="5" t="str" cm="1">
        <f t="array" aca="1" ref="AB320" ca="1">HYPERLINK("#"&amp;CELL("direccion",Tabla_471062!A316),"313")</f>
        <v>313</v>
      </c>
      <c r="AC320" s="5" t="str" cm="1">
        <f t="array" aca="1" ref="AC320" ca="1">HYPERLINK("#"&amp;CELL("direccion",Tabla_471074!A316),"313")</f>
        <v>313</v>
      </c>
      <c r="AD320" t="s">
        <v>213</v>
      </c>
      <c r="AE320" s="3">
        <v>45747</v>
      </c>
    </row>
    <row r="321" spans="1:31" x14ac:dyDescent="0.3">
      <c r="A321">
        <v>2025</v>
      </c>
      <c r="B321" s="3">
        <v>45658</v>
      </c>
      <c r="C321" s="3">
        <v>45747</v>
      </c>
      <c r="D321" t="s">
        <v>84</v>
      </c>
      <c r="E321">
        <v>109</v>
      </c>
      <c r="F321" t="s">
        <v>406</v>
      </c>
      <c r="G321" t="s">
        <v>406</v>
      </c>
      <c r="H321" t="s">
        <v>225</v>
      </c>
      <c r="I321" t="s">
        <v>982</v>
      </c>
      <c r="J321" t="s">
        <v>449</v>
      </c>
      <c r="K321" t="s">
        <v>983</v>
      </c>
      <c r="L321" t="s">
        <v>92</v>
      </c>
      <c r="M321">
        <v>9098</v>
      </c>
      <c r="N321" t="s">
        <v>212</v>
      </c>
      <c r="O321">
        <v>7458.58</v>
      </c>
      <c r="P321" t="s">
        <v>212</v>
      </c>
      <c r="Q321" s="5" t="str" cm="1">
        <f t="array" aca="1" ref="Q321" ca="1">HYPERLINK("#"&amp;CELL("direccion",Tabla_471065!A317),"314")</f>
        <v>314</v>
      </c>
      <c r="R321" s="5" t="str" cm="1">
        <f t="array" aca="1" ref="R321" ca="1">HYPERLINK("#"&amp;CELL("direccion",Tabla_471039!A317),"314")</f>
        <v>314</v>
      </c>
      <c r="S321" s="5" t="str" cm="1">
        <f t="array" aca="1" ref="S321" ca="1">HYPERLINK("#"&amp;CELL("direccion",Tabla_471067!A317),"314")</f>
        <v>314</v>
      </c>
      <c r="T321" s="5" t="str" cm="1">
        <f t="array" aca="1" ref="T321" ca="1">HYPERLINK("#"&amp;CELL("direccion",Tabla_471023!A317),"314")</f>
        <v>314</v>
      </c>
      <c r="U321" s="5" t="str" cm="1">
        <f t="array" aca="1" ref="U321" ca="1">HYPERLINK("#"&amp;CELL("direccion",Tabla_471047!A317),"314")</f>
        <v>314</v>
      </c>
      <c r="V321" s="5" t="str" cm="1">
        <f t="array" aca="1" ref="V321" ca="1">HYPERLINK("#"&amp;CELL("direccion",Tabla_471030!A317),"314")</f>
        <v>314</v>
      </c>
      <c r="W321" s="5" t="str" cm="1">
        <f t="array" aca="1" ref="W321" ca="1">HYPERLINK("#"&amp;CELL("direccion",Tabla_471041!A317),"314")</f>
        <v>314</v>
      </c>
      <c r="X321" s="5" t="str" cm="1">
        <f t="array" aca="1" ref="X321" ca="1">HYPERLINK("#"&amp;CELL("direccion",Tabla_471031!A317),"314")</f>
        <v>314</v>
      </c>
      <c r="Y321" s="5" t="str" cm="1">
        <f t="array" aca="1" ref="Y321" ca="1">HYPERLINK("#"&amp;CELL("direccion",Tabla_471032!A317),"314")</f>
        <v>314</v>
      </c>
      <c r="Z321" s="5" t="str" cm="1">
        <f t="array" aca="1" ref="Z321" ca="1">HYPERLINK("#"&amp;CELL("direccion",Tabla_471059!A317),"314")</f>
        <v>314</v>
      </c>
      <c r="AA321" s="5" t="str" cm="1">
        <f t="array" aca="1" ref="AA321" ca="1">HYPERLINK("#"&amp;CELL("direccion",Tabla_471071!A317),"314")</f>
        <v>314</v>
      </c>
      <c r="AB321" s="5" t="str" cm="1">
        <f t="array" aca="1" ref="AB321" ca="1">HYPERLINK("#"&amp;CELL("direccion",Tabla_471062!A317),"314")</f>
        <v>314</v>
      </c>
      <c r="AC321" s="5" t="str" cm="1">
        <f t="array" aca="1" ref="AC321" ca="1">HYPERLINK("#"&amp;CELL("direccion",Tabla_471074!A317),"314")</f>
        <v>314</v>
      </c>
      <c r="AD321" t="s">
        <v>213</v>
      </c>
      <c r="AE321" s="3">
        <v>45747</v>
      </c>
    </row>
    <row r="322" spans="1:31" x14ac:dyDescent="0.3">
      <c r="A322">
        <v>2025</v>
      </c>
      <c r="B322" s="3">
        <v>45658</v>
      </c>
      <c r="C322" s="3">
        <v>45747</v>
      </c>
      <c r="D322" t="s">
        <v>84</v>
      </c>
      <c r="E322">
        <v>109</v>
      </c>
      <c r="F322" t="s">
        <v>407</v>
      </c>
      <c r="G322" t="s">
        <v>407</v>
      </c>
      <c r="H322" t="s">
        <v>225</v>
      </c>
      <c r="I322" t="s">
        <v>448</v>
      </c>
      <c r="J322" t="s">
        <v>432</v>
      </c>
      <c r="K322" t="s">
        <v>434</v>
      </c>
      <c r="L322" t="s">
        <v>92</v>
      </c>
      <c r="M322">
        <v>9098</v>
      </c>
      <c r="N322" t="s">
        <v>212</v>
      </c>
      <c r="O322">
        <v>7458.58</v>
      </c>
      <c r="P322" t="s">
        <v>212</v>
      </c>
      <c r="Q322" s="5" t="str" cm="1">
        <f t="array" aca="1" ref="Q322" ca="1">HYPERLINK("#"&amp;CELL("direccion",Tabla_471065!A318),"315")</f>
        <v>315</v>
      </c>
      <c r="R322" s="5" t="str" cm="1">
        <f t="array" aca="1" ref="R322" ca="1">HYPERLINK("#"&amp;CELL("direccion",Tabla_471039!A318),"315")</f>
        <v>315</v>
      </c>
      <c r="S322" s="5" t="str" cm="1">
        <f t="array" aca="1" ref="S322" ca="1">HYPERLINK("#"&amp;CELL("direccion",Tabla_471067!A318),"315")</f>
        <v>315</v>
      </c>
      <c r="T322" s="5" t="str" cm="1">
        <f t="array" aca="1" ref="T322" ca="1">HYPERLINK("#"&amp;CELL("direccion",Tabla_471023!A318),"315")</f>
        <v>315</v>
      </c>
      <c r="U322" s="5" t="str" cm="1">
        <f t="array" aca="1" ref="U322" ca="1">HYPERLINK("#"&amp;CELL("direccion",Tabla_471047!A318),"315")</f>
        <v>315</v>
      </c>
      <c r="V322" s="5" t="str" cm="1">
        <f t="array" aca="1" ref="V322" ca="1">HYPERLINK("#"&amp;CELL("direccion",Tabla_471030!A318),"315")</f>
        <v>315</v>
      </c>
      <c r="W322" s="5" t="str" cm="1">
        <f t="array" aca="1" ref="W322" ca="1">HYPERLINK("#"&amp;CELL("direccion",Tabla_471041!A318),"315")</f>
        <v>315</v>
      </c>
      <c r="X322" s="5" t="str" cm="1">
        <f t="array" aca="1" ref="X322" ca="1">HYPERLINK("#"&amp;CELL("direccion",Tabla_471031!A318),"315")</f>
        <v>315</v>
      </c>
      <c r="Y322" s="5" t="str" cm="1">
        <f t="array" aca="1" ref="Y322" ca="1">HYPERLINK("#"&amp;CELL("direccion",Tabla_471032!A318),"315")</f>
        <v>315</v>
      </c>
      <c r="Z322" s="5" t="str" cm="1">
        <f t="array" aca="1" ref="Z322" ca="1">HYPERLINK("#"&amp;CELL("direccion",Tabla_471059!A318),"315")</f>
        <v>315</v>
      </c>
      <c r="AA322" s="5" t="str" cm="1">
        <f t="array" aca="1" ref="AA322" ca="1">HYPERLINK("#"&amp;CELL("direccion",Tabla_471071!A318),"315")</f>
        <v>315</v>
      </c>
      <c r="AB322" s="5" t="str" cm="1">
        <f t="array" aca="1" ref="AB322" ca="1">HYPERLINK("#"&amp;CELL("direccion",Tabla_471062!A318),"315")</f>
        <v>315</v>
      </c>
      <c r="AC322" s="5" t="str" cm="1">
        <f t="array" aca="1" ref="AC322" ca="1">HYPERLINK("#"&amp;CELL("direccion",Tabla_471074!A318),"315")</f>
        <v>315</v>
      </c>
      <c r="AD322" t="s">
        <v>213</v>
      </c>
      <c r="AE322" s="3">
        <v>45747</v>
      </c>
    </row>
    <row r="323" spans="1:31" x14ac:dyDescent="0.3">
      <c r="A323">
        <v>2025</v>
      </c>
      <c r="B323" s="3">
        <v>45658</v>
      </c>
      <c r="C323" s="3">
        <v>45747</v>
      </c>
      <c r="D323" t="s">
        <v>84</v>
      </c>
      <c r="E323">
        <v>99</v>
      </c>
      <c r="F323" t="s">
        <v>408</v>
      </c>
      <c r="G323" t="s">
        <v>408</v>
      </c>
      <c r="H323" t="s">
        <v>225</v>
      </c>
      <c r="I323" t="s">
        <v>984</v>
      </c>
      <c r="J323" t="s">
        <v>449</v>
      </c>
      <c r="K323" t="s">
        <v>434</v>
      </c>
      <c r="L323" t="s">
        <v>92</v>
      </c>
      <c r="M323">
        <v>7705</v>
      </c>
      <c r="N323" t="s">
        <v>212</v>
      </c>
      <c r="O323">
        <v>6365.14</v>
      </c>
      <c r="P323" t="s">
        <v>212</v>
      </c>
      <c r="Q323" s="5" t="str" cm="1">
        <f t="array" aca="1" ref="Q323" ca="1">HYPERLINK("#"&amp;CELL("direccion",Tabla_471065!A319),"316")</f>
        <v>316</v>
      </c>
      <c r="R323" s="5" t="str" cm="1">
        <f t="array" aca="1" ref="R323" ca="1">HYPERLINK("#"&amp;CELL("direccion",Tabla_471039!A319),"316")</f>
        <v>316</v>
      </c>
      <c r="S323" s="5" t="str" cm="1">
        <f t="array" aca="1" ref="S323" ca="1">HYPERLINK("#"&amp;CELL("direccion",Tabla_471067!A319),"316")</f>
        <v>316</v>
      </c>
      <c r="T323" s="5" t="str" cm="1">
        <f t="array" aca="1" ref="T323" ca="1">HYPERLINK("#"&amp;CELL("direccion",Tabla_471023!A319),"316")</f>
        <v>316</v>
      </c>
      <c r="U323" s="5" t="str" cm="1">
        <f t="array" aca="1" ref="U323" ca="1">HYPERLINK("#"&amp;CELL("direccion",Tabla_471047!A319),"316")</f>
        <v>316</v>
      </c>
      <c r="V323" s="5" t="str" cm="1">
        <f t="array" aca="1" ref="V323" ca="1">HYPERLINK("#"&amp;CELL("direccion",Tabla_471030!A319),"316")</f>
        <v>316</v>
      </c>
      <c r="W323" s="5" t="str" cm="1">
        <f t="array" aca="1" ref="W323" ca="1">HYPERLINK("#"&amp;CELL("direccion",Tabla_471041!A319),"316")</f>
        <v>316</v>
      </c>
      <c r="X323" s="5" t="str" cm="1">
        <f t="array" aca="1" ref="X323" ca="1">HYPERLINK("#"&amp;CELL("direccion",Tabla_471031!A319),"316")</f>
        <v>316</v>
      </c>
      <c r="Y323" s="5" t="str" cm="1">
        <f t="array" aca="1" ref="Y323" ca="1">HYPERLINK("#"&amp;CELL("direccion",Tabla_471032!A319),"316")</f>
        <v>316</v>
      </c>
      <c r="Z323" s="5" t="str" cm="1">
        <f t="array" aca="1" ref="Z323" ca="1">HYPERLINK("#"&amp;CELL("direccion",Tabla_471059!A319),"316")</f>
        <v>316</v>
      </c>
      <c r="AA323" s="5" t="str" cm="1">
        <f t="array" aca="1" ref="AA323" ca="1">HYPERLINK("#"&amp;CELL("direccion",Tabla_471071!A319),"316")</f>
        <v>316</v>
      </c>
      <c r="AB323" s="5" t="str" cm="1">
        <f t="array" aca="1" ref="AB323" ca="1">HYPERLINK("#"&amp;CELL("direccion",Tabla_471062!A319),"316")</f>
        <v>316</v>
      </c>
      <c r="AC323" s="5" t="str" cm="1">
        <f t="array" aca="1" ref="AC323" ca="1">HYPERLINK("#"&amp;CELL("direccion",Tabla_471074!A319),"316")</f>
        <v>316</v>
      </c>
      <c r="AD323" t="s">
        <v>213</v>
      </c>
      <c r="AE323" s="3">
        <v>45747</v>
      </c>
    </row>
    <row r="324" spans="1:31" x14ac:dyDescent="0.3">
      <c r="A324">
        <v>2025</v>
      </c>
      <c r="B324" s="3">
        <v>45658</v>
      </c>
      <c r="C324" s="3">
        <v>45747</v>
      </c>
      <c r="D324" t="s">
        <v>84</v>
      </c>
      <c r="E324">
        <v>89</v>
      </c>
      <c r="F324" t="s">
        <v>409</v>
      </c>
      <c r="G324" t="s">
        <v>409</v>
      </c>
      <c r="H324" t="s">
        <v>225</v>
      </c>
      <c r="I324" t="s">
        <v>985</v>
      </c>
      <c r="J324" t="s">
        <v>582</v>
      </c>
      <c r="K324" t="s">
        <v>986</v>
      </c>
      <c r="L324" t="s">
        <v>92</v>
      </c>
      <c r="M324">
        <v>8399</v>
      </c>
      <c r="N324" t="s">
        <v>212</v>
      </c>
      <c r="O324">
        <v>6909.9000000000005</v>
      </c>
      <c r="P324" t="s">
        <v>212</v>
      </c>
      <c r="Q324" s="5" t="str" cm="1">
        <f t="array" aca="1" ref="Q324" ca="1">HYPERLINK("#"&amp;CELL("direccion",Tabla_471065!A320),"317")</f>
        <v>317</v>
      </c>
      <c r="R324" s="5" t="str" cm="1">
        <f t="array" aca="1" ref="R324" ca="1">HYPERLINK("#"&amp;CELL("direccion",Tabla_471039!A320),"317")</f>
        <v>317</v>
      </c>
      <c r="S324" s="5" t="str" cm="1">
        <f t="array" aca="1" ref="S324" ca="1">HYPERLINK("#"&amp;CELL("direccion",Tabla_471067!A320),"317")</f>
        <v>317</v>
      </c>
      <c r="T324" s="5" t="str" cm="1">
        <f t="array" aca="1" ref="T324" ca="1">HYPERLINK("#"&amp;CELL("direccion",Tabla_471023!A320),"317")</f>
        <v>317</v>
      </c>
      <c r="U324" s="5" t="str" cm="1">
        <f t="array" aca="1" ref="U324" ca="1">HYPERLINK("#"&amp;CELL("direccion",Tabla_471047!A320),"317")</f>
        <v>317</v>
      </c>
      <c r="V324" s="5" t="str" cm="1">
        <f t="array" aca="1" ref="V324" ca="1">HYPERLINK("#"&amp;CELL("direccion",Tabla_471030!A320),"317")</f>
        <v>317</v>
      </c>
      <c r="W324" s="5" t="str" cm="1">
        <f t="array" aca="1" ref="W324" ca="1">HYPERLINK("#"&amp;CELL("direccion",Tabla_471041!A320),"317")</f>
        <v>317</v>
      </c>
      <c r="X324" s="5" t="str" cm="1">
        <f t="array" aca="1" ref="X324" ca="1">HYPERLINK("#"&amp;CELL("direccion",Tabla_471031!A320),"317")</f>
        <v>317</v>
      </c>
      <c r="Y324" s="5" t="str" cm="1">
        <f t="array" aca="1" ref="Y324" ca="1">HYPERLINK("#"&amp;CELL("direccion",Tabla_471032!A320),"317")</f>
        <v>317</v>
      </c>
      <c r="Z324" s="5" t="str" cm="1">
        <f t="array" aca="1" ref="Z324" ca="1">HYPERLINK("#"&amp;CELL("direccion",Tabla_471059!A320),"317")</f>
        <v>317</v>
      </c>
      <c r="AA324" s="5" t="str" cm="1">
        <f t="array" aca="1" ref="AA324" ca="1">HYPERLINK("#"&amp;CELL("direccion",Tabla_471071!A320),"317")</f>
        <v>317</v>
      </c>
      <c r="AB324" s="5" t="str" cm="1">
        <f t="array" aca="1" ref="AB324" ca="1">HYPERLINK("#"&amp;CELL("direccion",Tabla_471062!A320),"317")</f>
        <v>317</v>
      </c>
      <c r="AC324" s="5" t="str" cm="1">
        <f t="array" aca="1" ref="AC324" ca="1">HYPERLINK("#"&amp;CELL("direccion",Tabla_471074!A320),"317")</f>
        <v>317</v>
      </c>
      <c r="AD324" t="s">
        <v>213</v>
      </c>
      <c r="AE324" s="3">
        <v>45747</v>
      </c>
    </row>
    <row r="325" spans="1:31" x14ac:dyDescent="0.3">
      <c r="A325">
        <v>2025</v>
      </c>
      <c r="B325" s="3">
        <v>45658</v>
      </c>
      <c r="C325" s="3">
        <v>45747</v>
      </c>
      <c r="D325" t="s">
        <v>84</v>
      </c>
      <c r="E325">
        <v>89</v>
      </c>
      <c r="F325" t="s">
        <v>410</v>
      </c>
      <c r="G325" t="s">
        <v>410</v>
      </c>
      <c r="H325" t="s">
        <v>225</v>
      </c>
      <c r="I325" t="s">
        <v>987</v>
      </c>
      <c r="J325" t="s">
        <v>660</v>
      </c>
      <c r="K325" t="s">
        <v>988</v>
      </c>
      <c r="L325" t="s">
        <v>91</v>
      </c>
      <c r="M325">
        <v>7364</v>
      </c>
      <c r="N325" t="s">
        <v>212</v>
      </c>
      <c r="O325">
        <v>6315.08</v>
      </c>
      <c r="P325" t="s">
        <v>212</v>
      </c>
      <c r="Q325" s="5" t="str" cm="1">
        <f t="array" aca="1" ref="Q325" ca="1">HYPERLINK("#"&amp;CELL("direccion",Tabla_471065!A321),"318")</f>
        <v>318</v>
      </c>
      <c r="R325" s="5" t="str" cm="1">
        <f t="array" aca="1" ref="R325" ca="1">HYPERLINK("#"&amp;CELL("direccion",Tabla_471039!A321),"318")</f>
        <v>318</v>
      </c>
      <c r="S325" s="5" t="str" cm="1">
        <f t="array" aca="1" ref="S325" ca="1">HYPERLINK("#"&amp;CELL("direccion",Tabla_471067!A321),"318")</f>
        <v>318</v>
      </c>
      <c r="T325" s="5" t="str" cm="1">
        <f t="array" aca="1" ref="T325" ca="1">HYPERLINK("#"&amp;CELL("direccion",Tabla_471023!A321),"318")</f>
        <v>318</v>
      </c>
      <c r="U325" s="5" t="str" cm="1">
        <f t="array" aca="1" ref="U325" ca="1">HYPERLINK("#"&amp;CELL("direccion",Tabla_471047!A321),"318")</f>
        <v>318</v>
      </c>
      <c r="V325" s="5" t="str" cm="1">
        <f t="array" aca="1" ref="V325" ca="1">HYPERLINK("#"&amp;CELL("direccion",Tabla_471030!A321),"318")</f>
        <v>318</v>
      </c>
      <c r="W325" s="5" t="str" cm="1">
        <f t="array" aca="1" ref="W325" ca="1">HYPERLINK("#"&amp;CELL("direccion",Tabla_471041!A321),"318")</f>
        <v>318</v>
      </c>
      <c r="X325" s="5" t="str" cm="1">
        <f t="array" aca="1" ref="X325" ca="1">HYPERLINK("#"&amp;CELL("direccion",Tabla_471031!A321),"318")</f>
        <v>318</v>
      </c>
      <c r="Y325" s="5" t="str" cm="1">
        <f t="array" aca="1" ref="Y325" ca="1">HYPERLINK("#"&amp;CELL("direccion",Tabla_471032!A321),"318")</f>
        <v>318</v>
      </c>
      <c r="Z325" s="5" t="str" cm="1">
        <f t="array" aca="1" ref="Z325" ca="1">HYPERLINK("#"&amp;CELL("direccion",Tabla_471059!A321),"318")</f>
        <v>318</v>
      </c>
      <c r="AA325" s="5" t="str" cm="1">
        <f t="array" aca="1" ref="AA325" ca="1">HYPERLINK("#"&amp;CELL("direccion",Tabla_471071!A321),"318")</f>
        <v>318</v>
      </c>
      <c r="AB325" s="5" t="str" cm="1">
        <f t="array" aca="1" ref="AB325" ca="1">HYPERLINK("#"&amp;CELL("direccion",Tabla_471062!A321),"318")</f>
        <v>318</v>
      </c>
      <c r="AC325" s="5" t="str" cm="1">
        <f t="array" aca="1" ref="AC325" ca="1">HYPERLINK("#"&amp;CELL("direccion",Tabla_471074!A321),"318")</f>
        <v>318</v>
      </c>
      <c r="AD325" t="s">
        <v>213</v>
      </c>
      <c r="AE325" s="3">
        <v>45747</v>
      </c>
    </row>
    <row r="326" spans="1:31" x14ac:dyDescent="0.3">
      <c r="A326">
        <v>2025</v>
      </c>
      <c r="B326" s="3">
        <v>45658</v>
      </c>
      <c r="C326" s="3">
        <v>45747</v>
      </c>
      <c r="D326" t="s">
        <v>84</v>
      </c>
      <c r="E326">
        <v>89</v>
      </c>
      <c r="F326" t="s">
        <v>366</v>
      </c>
      <c r="G326" t="s">
        <v>366</v>
      </c>
      <c r="H326" t="s">
        <v>225</v>
      </c>
      <c r="I326" t="s">
        <v>989</v>
      </c>
      <c r="J326" t="s">
        <v>662</v>
      </c>
      <c r="K326" t="s">
        <v>432</v>
      </c>
      <c r="L326" t="s">
        <v>91</v>
      </c>
      <c r="M326">
        <v>8399</v>
      </c>
      <c r="N326" t="s">
        <v>212</v>
      </c>
      <c r="O326">
        <v>6909.9000000000005</v>
      </c>
      <c r="P326" t="s">
        <v>212</v>
      </c>
      <c r="Q326" s="5" t="str" cm="1">
        <f t="array" aca="1" ref="Q326" ca="1">HYPERLINK("#"&amp;CELL("direccion",Tabla_471065!A322),"319")</f>
        <v>319</v>
      </c>
      <c r="R326" s="5" t="str" cm="1">
        <f t="array" aca="1" ref="R326" ca="1">HYPERLINK("#"&amp;CELL("direccion",Tabla_471039!A322),"319")</f>
        <v>319</v>
      </c>
      <c r="S326" s="5" t="str" cm="1">
        <f t="array" aca="1" ref="S326" ca="1">HYPERLINK("#"&amp;CELL("direccion",Tabla_471067!A322),"319")</f>
        <v>319</v>
      </c>
      <c r="T326" s="5" t="str" cm="1">
        <f t="array" aca="1" ref="T326" ca="1">HYPERLINK("#"&amp;CELL("direccion",Tabla_471023!A322),"319")</f>
        <v>319</v>
      </c>
      <c r="U326" s="5" t="str" cm="1">
        <f t="array" aca="1" ref="U326" ca="1">HYPERLINK("#"&amp;CELL("direccion",Tabla_471047!A322),"319")</f>
        <v>319</v>
      </c>
      <c r="V326" s="5" t="str" cm="1">
        <f t="array" aca="1" ref="V326" ca="1">HYPERLINK("#"&amp;CELL("direccion",Tabla_471030!A322),"319")</f>
        <v>319</v>
      </c>
      <c r="W326" s="5" t="str" cm="1">
        <f t="array" aca="1" ref="W326" ca="1">HYPERLINK("#"&amp;CELL("direccion",Tabla_471041!A322),"319")</f>
        <v>319</v>
      </c>
      <c r="X326" s="5" t="str" cm="1">
        <f t="array" aca="1" ref="X326" ca="1">HYPERLINK("#"&amp;CELL("direccion",Tabla_471031!A322),"319")</f>
        <v>319</v>
      </c>
      <c r="Y326" s="5" t="str" cm="1">
        <f t="array" aca="1" ref="Y326" ca="1">HYPERLINK("#"&amp;CELL("direccion",Tabla_471032!A322),"319")</f>
        <v>319</v>
      </c>
      <c r="Z326" s="5" t="str" cm="1">
        <f t="array" aca="1" ref="Z326" ca="1">HYPERLINK("#"&amp;CELL("direccion",Tabla_471059!A322),"319")</f>
        <v>319</v>
      </c>
      <c r="AA326" s="5" t="str" cm="1">
        <f t="array" aca="1" ref="AA326" ca="1">HYPERLINK("#"&amp;CELL("direccion",Tabla_471071!A322),"319")</f>
        <v>319</v>
      </c>
      <c r="AB326" s="5" t="str" cm="1">
        <f t="array" aca="1" ref="AB326" ca="1">HYPERLINK("#"&amp;CELL("direccion",Tabla_471062!A322),"319")</f>
        <v>319</v>
      </c>
      <c r="AC326" s="5" t="str" cm="1">
        <f t="array" aca="1" ref="AC326" ca="1">HYPERLINK("#"&amp;CELL("direccion",Tabla_471074!A322),"319")</f>
        <v>319</v>
      </c>
      <c r="AD326" t="s">
        <v>213</v>
      </c>
      <c r="AE326" s="3">
        <v>45747</v>
      </c>
    </row>
    <row r="327" spans="1:31" x14ac:dyDescent="0.3">
      <c r="A327">
        <v>2025</v>
      </c>
      <c r="B327" s="3">
        <v>45658</v>
      </c>
      <c r="C327" s="3">
        <v>45747</v>
      </c>
      <c r="D327" t="s">
        <v>84</v>
      </c>
      <c r="E327">
        <v>89</v>
      </c>
      <c r="F327" t="s">
        <v>411</v>
      </c>
      <c r="G327" t="s">
        <v>411</v>
      </c>
      <c r="H327" t="s">
        <v>225</v>
      </c>
      <c r="I327" t="s">
        <v>990</v>
      </c>
      <c r="J327" t="s">
        <v>991</v>
      </c>
      <c r="K327" t="s">
        <v>992</v>
      </c>
      <c r="L327" t="s">
        <v>92</v>
      </c>
      <c r="M327">
        <v>7364</v>
      </c>
      <c r="N327" t="s">
        <v>212</v>
      </c>
      <c r="O327">
        <v>6315.08</v>
      </c>
      <c r="P327" t="s">
        <v>212</v>
      </c>
      <c r="Q327" s="5" t="str" cm="1">
        <f t="array" aca="1" ref="Q327" ca="1">HYPERLINK("#"&amp;CELL("direccion",Tabla_471065!A323),"320")</f>
        <v>320</v>
      </c>
      <c r="R327" s="5" t="str" cm="1">
        <f t="array" aca="1" ref="R327" ca="1">HYPERLINK("#"&amp;CELL("direccion",Tabla_471039!A323),"320")</f>
        <v>320</v>
      </c>
      <c r="S327" s="5" t="str" cm="1">
        <f t="array" aca="1" ref="S327" ca="1">HYPERLINK("#"&amp;CELL("direccion",Tabla_471067!A323),"320")</f>
        <v>320</v>
      </c>
      <c r="T327" s="5" t="str" cm="1">
        <f t="array" aca="1" ref="T327" ca="1">HYPERLINK("#"&amp;CELL("direccion",Tabla_471023!A323),"320")</f>
        <v>320</v>
      </c>
      <c r="U327" s="5" t="str" cm="1">
        <f t="array" aca="1" ref="U327" ca="1">HYPERLINK("#"&amp;CELL("direccion",Tabla_471047!A323),"320")</f>
        <v>320</v>
      </c>
      <c r="V327" s="5" t="str" cm="1">
        <f t="array" aca="1" ref="V327" ca="1">HYPERLINK("#"&amp;CELL("direccion",Tabla_471030!A323),"320")</f>
        <v>320</v>
      </c>
      <c r="W327" s="5" t="str" cm="1">
        <f t="array" aca="1" ref="W327" ca="1">HYPERLINK("#"&amp;CELL("direccion",Tabla_471041!A323),"320")</f>
        <v>320</v>
      </c>
      <c r="X327" s="5" t="str" cm="1">
        <f t="array" aca="1" ref="X327" ca="1">HYPERLINK("#"&amp;CELL("direccion",Tabla_471031!A323),"320")</f>
        <v>320</v>
      </c>
      <c r="Y327" s="5" t="str" cm="1">
        <f t="array" aca="1" ref="Y327" ca="1">HYPERLINK("#"&amp;CELL("direccion",Tabla_471032!A323),"320")</f>
        <v>320</v>
      </c>
      <c r="Z327" s="5" t="str" cm="1">
        <f t="array" aca="1" ref="Z327" ca="1">HYPERLINK("#"&amp;CELL("direccion",Tabla_471059!A323),"320")</f>
        <v>320</v>
      </c>
      <c r="AA327" s="5" t="str" cm="1">
        <f t="array" aca="1" ref="AA327" ca="1">HYPERLINK("#"&amp;CELL("direccion",Tabla_471071!A323),"320")</f>
        <v>320</v>
      </c>
      <c r="AB327" s="5" t="str" cm="1">
        <f t="array" aca="1" ref="AB327" ca="1">HYPERLINK("#"&amp;CELL("direccion",Tabla_471062!A323),"320")</f>
        <v>320</v>
      </c>
      <c r="AC327" s="5" t="str" cm="1">
        <f t="array" aca="1" ref="AC327" ca="1">HYPERLINK("#"&amp;CELL("direccion",Tabla_471074!A323),"320")</f>
        <v>320</v>
      </c>
      <c r="AD327" t="s">
        <v>213</v>
      </c>
      <c r="AE327" s="3">
        <v>45747</v>
      </c>
    </row>
    <row r="328" spans="1:31" x14ac:dyDescent="0.3">
      <c r="A328">
        <v>2025</v>
      </c>
      <c r="B328" s="3">
        <v>45658</v>
      </c>
      <c r="C328" s="3">
        <v>45747</v>
      </c>
      <c r="D328" t="s">
        <v>84</v>
      </c>
      <c r="E328">
        <v>89</v>
      </c>
      <c r="F328" t="s">
        <v>411</v>
      </c>
      <c r="G328" t="s">
        <v>411</v>
      </c>
      <c r="H328" t="s">
        <v>225</v>
      </c>
      <c r="I328" t="s">
        <v>993</v>
      </c>
      <c r="J328" t="s">
        <v>838</v>
      </c>
      <c r="K328" t="s">
        <v>813</v>
      </c>
      <c r="L328" t="s">
        <v>92</v>
      </c>
      <c r="M328">
        <v>7364</v>
      </c>
      <c r="N328" t="s">
        <v>212</v>
      </c>
      <c r="O328">
        <v>6315.08</v>
      </c>
      <c r="P328" t="s">
        <v>212</v>
      </c>
      <c r="Q328" s="5" t="str" cm="1">
        <f t="array" aca="1" ref="Q328" ca="1">HYPERLINK("#"&amp;CELL("direccion",Tabla_471065!A324),"321")</f>
        <v>321</v>
      </c>
      <c r="R328" s="5" t="str" cm="1">
        <f t="array" aca="1" ref="R328" ca="1">HYPERLINK("#"&amp;CELL("direccion",Tabla_471039!A324),"321")</f>
        <v>321</v>
      </c>
      <c r="S328" s="5" t="str" cm="1">
        <f t="array" aca="1" ref="S328" ca="1">HYPERLINK("#"&amp;CELL("direccion",Tabla_471067!A324),"321")</f>
        <v>321</v>
      </c>
      <c r="T328" s="5" t="str" cm="1">
        <f t="array" aca="1" ref="T328" ca="1">HYPERLINK("#"&amp;CELL("direccion",Tabla_471023!A324),"321")</f>
        <v>321</v>
      </c>
      <c r="U328" s="5" t="str" cm="1">
        <f t="array" aca="1" ref="U328" ca="1">HYPERLINK("#"&amp;CELL("direccion",Tabla_471047!A324),"321")</f>
        <v>321</v>
      </c>
      <c r="V328" s="5" t="str" cm="1">
        <f t="array" aca="1" ref="V328" ca="1">HYPERLINK("#"&amp;CELL("direccion",Tabla_471030!A324),"321")</f>
        <v>321</v>
      </c>
      <c r="W328" s="5" t="str" cm="1">
        <f t="array" aca="1" ref="W328" ca="1">HYPERLINK("#"&amp;CELL("direccion",Tabla_471041!A324),"321")</f>
        <v>321</v>
      </c>
      <c r="X328" s="5" t="str" cm="1">
        <f t="array" aca="1" ref="X328" ca="1">HYPERLINK("#"&amp;CELL("direccion",Tabla_471031!A324),"321")</f>
        <v>321</v>
      </c>
      <c r="Y328" s="5" t="str" cm="1">
        <f t="array" aca="1" ref="Y328" ca="1">HYPERLINK("#"&amp;CELL("direccion",Tabla_471032!A324),"321")</f>
        <v>321</v>
      </c>
      <c r="Z328" s="5" t="str" cm="1">
        <f t="array" aca="1" ref="Z328" ca="1">HYPERLINK("#"&amp;CELL("direccion",Tabla_471059!A324),"321")</f>
        <v>321</v>
      </c>
      <c r="AA328" s="5" t="str" cm="1">
        <f t="array" aca="1" ref="AA328" ca="1">HYPERLINK("#"&amp;CELL("direccion",Tabla_471071!A324),"321")</f>
        <v>321</v>
      </c>
      <c r="AB328" s="5" t="str" cm="1">
        <f t="array" aca="1" ref="AB328" ca="1">HYPERLINK("#"&amp;CELL("direccion",Tabla_471062!A324),"321")</f>
        <v>321</v>
      </c>
      <c r="AC328" s="5" t="str" cm="1">
        <f t="array" aca="1" ref="AC328" ca="1">HYPERLINK("#"&amp;CELL("direccion",Tabla_471074!A324),"321")</f>
        <v>321</v>
      </c>
      <c r="AD328" t="s">
        <v>213</v>
      </c>
      <c r="AE328" s="3">
        <v>45747</v>
      </c>
    </row>
    <row r="329" spans="1:31" x14ac:dyDescent="0.3">
      <c r="A329">
        <v>2025</v>
      </c>
      <c r="B329" s="3">
        <v>45658</v>
      </c>
      <c r="C329" s="3">
        <v>45747</v>
      </c>
      <c r="D329" t="s">
        <v>84</v>
      </c>
      <c r="E329">
        <v>89</v>
      </c>
      <c r="F329" t="s">
        <v>366</v>
      </c>
      <c r="G329" t="s">
        <v>366</v>
      </c>
      <c r="H329" t="s">
        <v>225</v>
      </c>
      <c r="I329" t="s">
        <v>994</v>
      </c>
      <c r="J329" t="s">
        <v>995</v>
      </c>
      <c r="K329" t="s">
        <v>996</v>
      </c>
      <c r="L329" t="s">
        <v>92</v>
      </c>
      <c r="M329">
        <v>8399</v>
      </c>
      <c r="N329" t="s">
        <v>212</v>
      </c>
      <c r="O329">
        <v>6909.9000000000005</v>
      </c>
      <c r="P329" t="s">
        <v>212</v>
      </c>
      <c r="Q329" s="5" t="str" cm="1">
        <f t="array" aca="1" ref="Q329" ca="1">HYPERLINK("#"&amp;CELL("direccion",Tabla_471065!A325),"322")</f>
        <v>322</v>
      </c>
      <c r="R329" s="5" t="str" cm="1">
        <f t="array" aca="1" ref="R329" ca="1">HYPERLINK("#"&amp;CELL("direccion",Tabla_471039!A325),"322")</f>
        <v>322</v>
      </c>
      <c r="S329" s="5" t="str" cm="1">
        <f t="array" aca="1" ref="S329" ca="1">HYPERLINK("#"&amp;CELL("direccion",Tabla_471067!A325),"322")</f>
        <v>322</v>
      </c>
      <c r="T329" s="5" t="str" cm="1">
        <f t="array" aca="1" ref="T329" ca="1">HYPERLINK("#"&amp;CELL("direccion",Tabla_471023!A325),"322")</f>
        <v>322</v>
      </c>
      <c r="U329" s="5" t="str" cm="1">
        <f t="array" aca="1" ref="U329" ca="1">HYPERLINK("#"&amp;CELL("direccion",Tabla_471047!A325),"322")</f>
        <v>322</v>
      </c>
      <c r="V329" s="5" t="str" cm="1">
        <f t="array" aca="1" ref="V329" ca="1">HYPERLINK("#"&amp;CELL("direccion",Tabla_471030!A325),"322")</f>
        <v>322</v>
      </c>
      <c r="W329" s="5" t="str" cm="1">
        <f t="array" aca="1" ref="W329" ca="1">HYPERLINK("#"&amp;CELL("direccion",Tabla_471041!A325),"322")</f>
        <v>322</v>
      </c>
      <c r="X329" s="5" t="str" cm="1">
        <f t="array" aca="1" ref="X329" ca="1">HYPERLINK("#"&amp;CELL("direccion",Tabla_471031!A325),"322")</f>
        <v>322</v>
      </c>
      <c r="Y329" s="5" t="str" cm="1">
        <f t="array" aca="1" ref="Y329" ca="1">HYPERLINK("#"&amp;CELL("direccion",Tabla_471032!A325),"322")</f>
        <v>322</v>
      </c>
      <c r="Z329" s="5" t="str" cm="1">
        <f t="array" aca="1" ref="Z329" ca="1">HYPERLINK("#"&amp;CELL("direccion",Tabla_471059!A325),"322")</f>
        <v>322</v>
      </c>
      <c r="AA329" s="5" t="str" cm="1">
        <f t="array" aca="1" ref="AA329" ca="1">HYPERLINK("#"&amp;CELL("direccion",Tabla_471071!A325),"322")</f>
        <v>322</v>
      </c>
      <c r="AB329" s="5" t="str" cm="1">
        <f t="array" aca="1" ref="AB329" ca="1">HYPERLINK("#"&amp;CELL("direccion",Tabla_471062!A325),"322")</f>
        <v>322</v>
      </c>
      <c r="AC329" s="5" t="str" cm="1">
        <f t="array" aca="1" ref="AC329" ca="1">HYPERLINK("#"&amp;CELL("direccion",Tabla_471074!A325),"322")</f>
        <v>322</v>
      </c>
      <c r="AD329" t="s">
        <v>213</v>
      </c>
      <c r="AE329" s="3">
        <v>45747</v>
      </c>
    </row>
    <row r="330" spans="1:31" x14ac:dyDescent="0.3">
      <c r="A330">
        <v>2025</v>
      </c>
      <c r="B330" s="3">
        <v>45658</v>
      </c>
      <c r="C330" s="3">
        <v>45747</v>
      </c>
      <c r="D330" t="s">
        <v>84</v>
      </c>
      <c r="E330">
        <v>89</v>
      </c>
      <c r="F330" t="s">
        <v>412</v>
      </c>
      <c r="G330" t="s">
        <v>412</v>
      </c>
      <c r="H330" t="s">
        <v>225</v>
      </c>
      <c r="I330" t="s">
        <v>997</v>
      </c>
      <c r="J330" t="s">
        <v>998</v>
      </c>
      <c r="K330" t="s">
        <v>831</v>
      </c>
      <c r="L330" t="s">
        <v>92</v>
      </c>
      <c r="M330">
        <v>8399</v>
      </c>
      <c r="N330" t="s">
        <v>212</v>
      </c>
      <c r="O330">
        <v>6909.9000000000005</v>
      </c>
      <c r="P330" t="s">
        <v>212</v>
      </c>
      <c r="Q330" s="5" t="str" cm="1">
        <f t="array" aca="1" ref="Q330" ca="1">HYPERLINK("#"&amp;CELL("direccion",Tabla_471065!A326),"323")</f>
        <v>323</v>
      </c>
      <c r="R330" s="5" t="str" cm="1">
        <f t="array" aca="1" ref="R330" ca="1">HYPERLINK("#"&amp;CELL("direccion",Tabla_471039!A326),"323")</f>
        <v>323</v>
      </c>
      <c r="S330" s="5" t="str" cm="1">
        <f t="array" aca="1" ref="S330" ca="1">HYPERLINK("#"&amp;CELL("direccion",Tabla_471067!A326),"323")</f>
        <v>323</v>
      </c>
      <c r="T330" s="5" t="str" cm="1">
        <f t="array" aca="1" ref="T330" ca="1">HYPERLINK("#"&amp;CELL("direccion",Tabla_471023!A326),"323")</f>
        <v>323</v>
      </c>
      <c r="U330" s="5" t="str" cm="1">
        <f t="array" aca="1" ref="U330" ca="1">HYPERLINK("#"&amp;CELL("direccion",Tabla_471047!A326),"323")</f>
        <v>323</v>
      </c>
      <c r="V330" s="5" t="str" cm="1">
        <f t="array" aca="1" ref="V330" ca="1">HYPERLINK("#"&amp;CELL("direccion",Tabla_471030!A326),"323")</f>
        <v>323</v>
      </c>
      <c r="W330" s="5" t="str" cm="1">
        <f t="array" aca="1" ref="W330" ca="1">HYPERLINK("#"&amp;CELL("direccion",Tabla_471041!A326),"323")</f>
        <v>323</v>
      </c>
      <c r="X330" s="5" t="str" cm="1">
        <f t="array" aca="1" ref="X330" ca="1">HYPERLINK("#"&amp;CELL("direccion",Tabla_471031!A326),"323")</f>
        <v>323</v>
      </c>
      <c r="Y330" s="5" t="str" cm="1">
        <f t="array" aca="1" ref="Y330" ca="1">HYPERLINK("#"&amp;CELL("direccion",Tabla_471032!A326),"323")</f>
        <v>323</v>
      </c>
      <c r="Z330" s="5" t="str" cm="1">
        <f t="array" aca="1" ref="Z330" ca="1">HYPERLINK("#"&amp;CELL("direccion",Tabla_471059!A326),"323")</f>
        <v>323</v>
      </c>
      <c r="AA330" s="5" t="str" cm="1">
        <f t="array" aca="1" ref="AA330" ca="1">HYPERLINK("#"&amp;CELL("direccion",Tabla_471071!A326),"323")</f>
        <v>323</v>
      </c>
      <c r="AB330" s="5" t="str" cm="1">
        <f t="array" aca="1" ref="AB330" ca="1">HYPERLINK("#"&amp;CELL("direccion",Tabla_471062!A326),"323")</f>
        <v>323</v>
      </c>
      <c r="AC330" s="5" t="str" cm="1">
        <f t="array" aca="1" ref="AC330" ca="1">HYPERLINK("#"&amp;CELL("direccion",Tabla_471074!A326),"323")</f>
        <v>323</v>
      </c>
      <c r="AD330" t="s">
        <v>213</v>
      </c>
      <c r="AE330" s="3">
        <v>45747</v>
      </c>
    </row>
    <row r="331" spans="1:31" x14ac:dyDescent="0.3">
      <c r="A331">
        <v>2025</v>
      </c>
      <c r="B331" s="3">
        <v>45658</v>
      </c>
      <c r="C331" s="3">
        <v>45747</v>
      </c>
      <c r="D331" t="s">
        <v>84</v>
      </c>
      <c r="E331">
        <v>89</v>
      </c>
      <c r="F331" t="s">
        <v>366</v>
      </c>
      <c r="G331" t="s">
        <v>366</v>
      </c>
      <c r="H331" t="s">
        <v>225</v>
      </c>
      <c r="I331" t="s">
        <v>999</v>
      </c>
      <c r="J331" t="s">
        <v>1000</v>
      </c>
      <c r="K331" t="s">
        <v>511</v>
      </c>
      <c r="L331" t="s">
        <v>92</v>
      </c>
      <c r="M331">
        <v>8399</v>
      </c>
      <c r="N331" t="s">
        <v>212</v>
      </c>
      <c r="O331">
        <v>6909.9000000000005</v>
      </c>
      <c r="P331" t="s">
        <v>212</v>
      </c>
      <c r="Q331" s="5" t="str" cm="1">
        <f t="array" aca="1" ref="Q331" ca="1">HYPERLINK("#"&amp;CELL("direccion",Tabla_471065!A327),"324")</f>
        <v>324</v>
      </c>
      <c r="R331" s="5" t="str" cm="1">
        <f t="array" aca="1" ref="R331" ca="1">HYPERLINK("#"&amp;CELL("direccion",Tabla_471039!A327),"324")</f>
        <v>324</v>
      </c>
      <c r="S331" s="5" t="str" cm="1">
        <f t="array" aca="1" ref="S331" ca="1">HYPERLINK("#"&amp;CELL("direccion",Tabla_471067!A327),"324")</f>
        <v>324</v>
      </c>
      <c r="T331" s="5" t="str" cm="1">
        <f t="array" aca="1" ref="T331" ca="1">HYPERLINK("#"&amp;CELL("direccion",Tabla_471023!A327),"324")</f>
        <v>324</v>
      </c>
      <c r="U331" s="5" t="str" cm="1">
        <f t="array" aca="1" ref="U331" ca="1">HYPERLINK("#"&amp;CELL("direccion",Tabla_471047!A327),"324")</f>
        <v>324</v>
      </c>
      <c r="V331" s="5" t="str" cm="1">
        <f t="array" aca="1" ref="V331" ca="1">HYPERLINK("#"&amp;CELL("direccion",Tabla_471030!A327),"324")</f>
        <v>324</v>
      </c>
      <c r="W331" s="5" t="str" cm="1">
        <f t="array" aca="1" ref="W331" ca="1">HYPERLINK("#"&amp;CELL("direccion",Tabla_471041!A327),"324")</f>
        <v>324</v>
      </c>
      <c r="X331" s="5" t="str" cm="1">
        <f t="array" aca="1" ref="X331" ca="1">HYPERLINK("#"&amp;CELL("direccion",Tabla_471031!A327),"324")</f>
        <v>324</v>
      </c>
      <c r="Y331" s="5" t="str" cm="1">
        <f t="array" aca="1" ref="Y331" ca="1">HYPERLINK("#"&amp;CELL("direccion",Tabla_471032!A327),"324")</f>
        <v>324</v>
      </c>
      <c r="Z331" s="5" t="str" cm="1">
        <f t="array" aca="1" ref="Z331" ca="1">HYPERLINK("#"&amp;CELL("direccion",Tabla_471059!A327),"324")</f>
        <v>324</v>
      </c>
      <c r="AA331" s="5" t="str" cm="1">
        <f t="array" aca="1" ref="AA331" ca="1">HYPERLINK("#"&amp;CELL("direccion",Tabla_471071!A327),"324")</f>
        <v>324</v>
      </c>
      <c r="AB331" s="5" t="str" cm="1">
        <f t="array" aca="1" ref="AB331" ca="1">HYPERLINK("#"&amp;CELL("direccion",Tabla_471062!A327),"324")</f>
        <v>324</v>
      </c>
      <c r="AC331" s="5" t="str" cm="1">
        <f t="array" aca="1" ref="AC331" ca="1">HYPERLINK("#"&amp;CELL("direccion",Tabla_471074!A327),"324")</f>
        <v>324</v>
      </c>
      <c r="AD331" t="s">
        <v>213</v>
      </c>
      <c r="AE331" s="3">
        <v>45747</v>
      </c>
    </row>
    <row r="332" spans="1:31" x14ac:dyDescent="0.3">
      <c r="A332">
        <v>2025</v>
      </c>
      <c r="B332" s="3">
        <v>45658</v>
      </c>
      <c r="C332" s="3">
        <v>45747</v>
      </c>
      <c r="D332" t="s">
        <v>84</v>
      </c>
      <c r="E332">
        <v>89</v>
      </c>
      <c r="F332" t="s">
        <v>410</v>
      </c>
      <c r="G332" t="s">
        <v>410</v>
      </c>
      <c r="H332" t="s">
        <v>225</v>
      </c>
      <c r="I332" t="s">
        <v>1001</v>
      </c>
      <c r="J332" t="s">
        <v>446</v>
      </c>
      <c r="K332" t="s">
        <v>482</v>
      </c>
      <c r="L332" t="s">
        <v>91</v>
      </c>
      <c r="M332">
        <v>7364</v>
      </c>
      <c r="N332" t="s">
        <v>212</v>
      </c>
      <c r="O332">
        <v>6315.08</v>
      </c>
      <c r="P332" t="s">
        <v>212</v>
      </c>
      <c r="Q332" s="5" t="str" cm="1">
        <f t="array" aca="1" ref="Q332" ca="1">HYPERLINK("#"&amp;CELL("direccion",Tabla_471065!A328),"325")</f>
        <v>325</v>
      </c>
      <c r="R332" s="5" t="str" cm="1">
        <f t="array" aca="1" ref="R332" ca="1">HYPERLINK("#"&amp;CELL("direccion",Tabla_471039!A328),"325")</f>
        <v>325</v>
      </c>
      <c r="S332" s="5" t="str" cm="1">
        <f t="array" aca="1" ref="S332" ca="1">HYPERLINK("#"&amp;CELL("direccion",Tabla_471067!A328),"325")</f>
        <v>325</v>
      </c>
      <c r="T332" s="5" t="str" cm="1">
        <f t="array" aca="1" ref="T332" ca="1">HYPERLINK("#"&amp;CELL("direccion",Tabla_471023!A328),"325")</f>
        <v>325</v>
      </c>
      <c r="U332" s="5" t="str" cm="1">
        <f t="array" aca="1" ref="U332" ca="1">HYPERLINK("#"&amp;CELL("direccion",Tabla_471047!A328),"325")</f>
        <v>325</v>
      </c>
      <c r="V332" s="5" t="str" cm="1">
        <f t="array" aca="1" ref="V332" ca="1">HYPERLINK("#"&amp;CELL("direccion",Tabla_471030!A328),"325")</f>
        <v>325</v>
      </c>
      <c r="W332" s="5" t="str" cm="1">
        <f t="array" aca="1" ref="W332" ca="1">HYPERLINK("#"&amp;CELL("direccion",Tabla_471041!A328),"325")</f>
        <v>325</v>
      </c>
      <c r="X332" s="5" t="str" cm="1">
        <f t="array" aca="1" ref="X332" ca="1">HYPERLINK("#"&amp;CELL("direccion",Tabla_471031!A328),"325")</f>
        <v>325</v>
      </c>
      <c r="Y332" s="5" t="str" cm="1">
        <f t="array" aca="1" ref="Y332" ca="1">HYPERLINK("#"&amp;CELL("direccion",Tabla_471032!A328),"325")</f>
        <v>325</v>
      </c>
      <c r="Z332" s="5" t="str" cm="1">
        <f t="array" aca="1" ref="Z332" ca="1">HYPERLINK("#"&amp;CELL("direccion",Tabla_471059!A328),"325")</f>
        <v>325</v>
      </c>
      <c r="AA332" s="5" t="str" cm="1">
        <f t="array" aca="1" ref="AA332" ca="1">HYPERLINK("#"&amp;CELL("direccion",Tabla_471071!A328),"325")</f>
        <v>325</v>
      </c>
      <c r="AB332" s="5" t="str" cm="1">
        <f t="array" aca="1" ref="AB332" ca="1">HYPERLINK("#"&amp;CELL("direccion",Tabla_471062!A328),"325")</f>
        <v>325</v>
      </c>
      <c r="AC332" s="5" t="str" cm="1">
        <f t="array" aca="1" ref="AC332" ca="1">HYPERLINK("#"&amp;CELL("direccion",Tabla_471074!A328),"325")</f>
        <v>325</v>
      </c>
      <c r="AD332" t="s">
        <v>213</v>
      </c>
      <c r="AE332" s="3">
        <v>45747</v>
      </c>
    </row>
    <row r="333" spans="1:31" x14ac:dyDescent="0.3">
      <c r="A333">
        <v>2025</v>
      </c>
      <c r="B333" s="3">
        <v>45658</v>
      </c>
      <c r="C333" s="3">
        <v>45747</v>
      </c>
      <c r="D333" t="s">
        <v>84</v>
      </c>
      <c r="E333">
        <v>89</v>
      </c>
      <c r="F333" t="s">
        <v>366</v>
      </c>
      <c r="G333" t="s">
        <v>366</v>
      </c>
      <c r="H333" t="s">
        <v>225</v>
      </c>
      <c r="I333" t="s">
        <v>990</v>
      </c>
      <c r="J333" t="s">
        <v>557</v>
      </c>
      <c r="K333" t="s">
        <v>531</v>
      </c>
      <c r="L333" t="s">
        <v>92</v>
      </c>
      <c r="M333">
        <v>8399</v>
      </c>
      <c r="N333" t="s">
        <v>212</v>
      </c>
      <c r="O333">
        <v>6909.9000000000005</v>
      </c>
      <c r="P333" t="s">
        <v>212</v>
      </c>
      <c r="Q333" s="5" t="str" cm="1">
        <f t="array" aca="1" ref="Q333" ca="1">HYPERLINK("#"&amp;CELL("direccion",Tabla_471065!A329),"326")</f>
        <v>326</v>
      </c>
      <c r="R333" s="5" t="str" cm="1">
        <f t="array" aca="1" ref="R333" ca="1">HYPERLINK("#"&amp;CELL("direccion",Tabla_471039!A329),"326")</f>
        <v>326</v>
      </c>
      <c r="S333" s="5" t="str" cm="1">
        <f t="array" aca="1" ref="S333" ca="1">HYPERLINK("#"&amp;CELL("direccion",Tabla_471067!A329),"326")</f>
        <v>326</v>
      </c>
      <c r="T333" s="5" t="str" cm="1">
        <f t="array" aca="1" ref="T333" ca="1">HYPERLINK("#"&amp;CELL("direccion",Tabla_471023!A329),"326")</f>
        <v>326</v>
      </c>
      <c r="U333" s="5" t="str" cm="1">
        <f t="array" aca="1" ref="U333" ca="1">HYPERLINK("#"&amp;CELL("direccion",Tabla_471047!A329),"326")</f>
        <v>326</v>
      </c>
      <c r="V333" s="5" t="str" cm="1">
        <f t="array" aca="1" ref="V333" ca="1">HYPERLINK("#"&amp;CELL("direccion",Tabla_471030!A329),"326")</f>
        <v>326</v>
      </c>
      <c r="W333" s="5" t="str" cm="1">
        <f t="array" aca="1" ref="W333" ca="1">HYPERLINK("#"&amp;CELL("direccion",Tabla_471041!A329),"326")</f>
        <v>326</v>
      </c>
      <c r="X333" s="5" t="str" cm="1">
        <f t="array" aca="1" ref="X333" ca="1">HYPERLINK("#"&amp;CELL("direccion",Tabla_471031!A329),"326")</f>
        <v>326</v>
      </c>
      <c r="Y333" s="5" t="str" cm="1">
        <f t="array" aca="1" ref="Y333" ca="1">HYPERLINK("#"&amp;CELL("direccion",Tabla_471032!A329),"326")</f>
        <v>326</v>
      </c>
      <c r="Z333" s="5" t="str" cm="1">
        <f t="array" aca="1" ref="Z333" ca="1">HYPERLINK("#"&amp;CELL("direccion",Tabla_471059!A329),"326")</f>
        <v>326</v>
      </c>
      <c r="AA333" s="5" t="str" cm="1">
        <f t="array" aca="1" ref="AA333" ca="1">HYPERLINK("#"&amp;CELL("direccion",Tabla_471071!A329),"326")</f>
        <v>326</v>
      </c>
      <c r="AB333" s="5" t="str" cm="1">
        <f t="array" aca="1" ref="AB333" ca="1">HYPERLINK("#"&amp;CELL("direccion",Tabla_471062!A329),"326")</f>
        <v>326</v>
      </c>
      <c r="AC333" s="5" t="str" cm="1">
        <f t="array" aca="1" ref="AC333" ca="1">HYPERLINK("#"&amp;CELL("direccion",Tabla_471074!A329),"326")</f>
        <v>326</v>
      </c>
      <c r="AD333" t="s">
        <v>213</v>
      </c>
      <c r="AE333" s="3">
        <v>45747</v>
      </c>
    </row>
    <row r="334" spans="1:31" x14ac:dyDescent="0.3">
      <c r="A334">
        <v>2025</v>
      </c>
      <c r="B334" s="3">
        <v>45658</v>
      </c>
      <c r="C334" s="3">
        <v>45747</v>
      </c>
      <c r="D334" t="s">
        <v>84</v>
      </c>
      <c r="E334">
        <v>89</v>
      </c>
      <c r="F334" t="s">
        <v>412</v>
      </c>
      <c r="G334" t="s">
        <v>412</v>
      </c>
      <c r="H334" t="s">
        <v>225</v>
      </c>
      <c r="I334" t="s">
        <v>815</v>
      </c>
      <c r="J334" t="s">
        <v>557</v>
      </c>
      <c r="K334" t="s">
        <v>1002</v>
      </c>
      <c r="L334" t="s">
        <v>91</v>
      </c>
      <c r="M334">
        <v>8399</v>
      </c>
      <c r="N334" t="s">
        <v>212</v>
      </c>
      <c r="O334">
        <v>6909.9000000000005</v>
      </c>
      <c r="P334" t="s">
        <v>212</v>
      </c>
      <c r="Q334" s="5" t="str" cm="1">
        <f t="array" aca="1" ref="Q334" ca="1">HYPERLINK("#"&amp;CELL("direccion",Tabla_471065!A330),"327")</f>
        <v>327</v>
      </c>
      <c r="R334" s="5" t="str" cm="1">
        <f t="array" aca="1" ref="R334" ca="1">HYPERLINK("#"&amp;CELL("direccion",Tabla_471039!A330),"327")</f>
        <v>327</v>
      </c>
      <c r="S334" s="5" t="str" cm="1">
        <f t="array" aca="1" ref="S334" ca="1">HYPERLINK("#"&amp;CELL("direccion",Tabla_471067!A330),"327")</f>
        <v>327</v>
      </c>
      <c r="T334" s="5" t="str" cm="1">
        <f t="array" aca="1" ref="T334" ca="1">HYPERLINK("#"&amp;CELL("direccion",Tabla_471023!A330),"327")</f>
        <v>327</v>
      </c>
      <c r="U334" s="5" t="str" cm="1">
        <f t="array" aca="1" ref="U334" ca="1">HYPERLINK("#"&amp;CELL("direccion",Tabla_471047!A330),"327")</f>
        <v>327</v>
      </c>
      <c r="V334" s="5" t="str" cm="1">
        <f t="array" aca="1" ref="V334" ca="1">HYPERLINK("#"&amp;CELL("direccion",Tabla_471030!A330),"327")</f>
        <v>327</v>
      </c>
      <c r="W334" s="5" t="str" cm="1">
        <f t="array" aca="1" ref="W334" ca="1">HYPERLINK("#"&amp;CELL("direccion",Tabla_471041!A330),"327")</f>
        <v>327</v>
      </c>
      <c r="X334" s="5" t="str" cm="1">
        <f t="array" aca="1" ref="X334" ca="1">HYPERLINK("#"&amp;CELL("direccion",Tabla_471031!A330),"327")</f>
        <v>327</v>
      </c>
      <c r="Y334" s="5" t="str" cm="1">
        <f t="array" aca="1" ref="Y334" ca="1">HYPERLINK("#"&amp;CELL("direccion",Tabla_471032!A330),"327")</f>
        <v>327</v>
      </c>
      <c r="Z334" s="5" t="str" cm="1">
        <f t="array" aca="1" ref="Z334" ca="1">HYPERLINK("#"&amp;CELL("direccion",Tabla_471059!A330),"327")</f>
        <v>327</v>
      </c>
      <c r="AA334" s="5" t="str" cm="1">
        <f t="array" aca="1" ref="AA334" ca="1">HYPERLINK("#"&amp;CELL("direccion",Tabla_471071!A330),"327")</f>
        <v>327</v>
      </c>
      <c r="AB334" s="5" t="str" cm="1">
        <f t="array" aca="1" ref="AB334" ca="1">HYPERLINK("#"&amp;CELL("direccion",Tabla_471062!A330),"327")</f>
        <v>327</v>
      </c>
      <c r="AC334" s="5" t="str" cm="1">
        <f t="array" aca="1" ref="AC334" ca="1">HYPERLINK("#"&amp;CELL("direccion",Tabla_471074!A330),"327")</f>
        <v>327</v>
      </c>
      <c r="AD334" t="s">
        <v>213</v>
      </c>
      <c r="AE334" s="3">
        <v>45747</v>
      </c>
    </row>
    <row r="335" spans="1:31" x14ac:dyDescent="0.3">
      <c r="A335">
        <v>2025</v>
      </c>
      <c r="B335" s="3">
        <v>45658</v>
      </c>
      <c r="C335" s="3">
        <v>45747</v>
      </c>
      <c r="D335" t="s">
        <v>84</v>
      </c>
      <c r="E335">
        <v>89</v>
      </c>
      <c r="F335" t="s">
        <v>366</v>
      </c>
      <c r="G335" t="s">
        <v>366</v>
      </c>
      <c r="H335" t="s">
        <v>225</v>
      </c>
      <c r="I335" t="s">
        <v>1003</v>
      </c>
      <c r="J335" t="s">
        <v>557</v>
      </c>
      <c r="K335" t="s">
        <v>882</v>
      </c>
      <c r="L335" t="s">
        <v>92</v>
      </c>
      <c r="M335">
        <v>8399</v>
      </c>
      <c r="N335" t="s">
        <v>212</v>
      </c>
      <c r="O335">
        <v>6909.9000000000005</v>
      </c>
      <c r="P335" t="s">
        <v>212</v>
      </c>
      <c r="Q335" s="5" t="str" cm="1">
        <f t="array" aca="1" ref="Q335" ca="1">HYPERLINK("#"&amp;CELL("direccion",Tabla_471065!A331),"328")</f>
        <v>328</v>
      </c>
      <c r="R335" s="5" t="str" cm="1">
        <f t="array" aca="1" ref="R335" ca="1">HYPERLINK("#"&amp;CELL("direccion",Tabla_471039!A331),"328")</f>
        <v>328</v>
      </c>
      <c r="S335" s="5" t="str" cm="1">
        <f t="array" aca="1" ref="S335" ca="1">HYPERLINK("#"&amp;CELL("direccion",Tabla_471067!A331),"328")</f>
        <v>328</v>
      </c>
      <c r="T335" s="5" t="str" cm="1">
        <f t="array" aca="1" ref="T335" ca="1">HYPERLINK("#"&amp;CELL("direccion",Tabla_471023!A331),"328")</f>
        <v>328</v>
      </c>
      <c r="U335" s="5" t="str" cm="1">
        <f t="array" aca="1" ref="U335" ca="1">HYPERLINK("#"&amp;CELL("direccion",Tabla_471047!A331),"328")</f>
        <v>328</v>
      </c>
      <c r="V335" s="5" t="str" cm="1">
        <f t="array" aca="1" ref="V335" ca="1">HYPERLINK("#"&amp;CELL("direccion",Tabla_471030!A331),"328")</f>
        <v>328</v>
      </c>
      <c r="W335" s="5" t="str" cm="1">
        <f t="array" aca="1" ref="W335" ca="1">HYPERLINK("#"&amp;CELL("direccion",Tabla_471041!A331),"328")</f>
        <v>328</v>
      </c>
      <c r="X335" s="5" t="str" cm="1">
        <f t="array" aca="1" ref="X335" ca="1">HYPERLINK("#"&amp;CELL("direccion",Tabla_471031!A331),"328")</f>
        <v>328</v>
      </c>
      <c r="Y335" s="5" t="str" cm="1">
        <f t="array" aca="1" ref="Y335" ca="1">HYPERLINK("#"&amp;CELL("direccion",Tabla_471032!A331),"328")</f>
        <v>328</v>
      </c>
      <c r="Z335" s="5" t="str" cm="1">
        <f t="array" aca="1" ref="Z335" ca="1">HYPERLINK("#"&amp;CELL("direccion",Tabla_471059!A331),"328")</f>
        <v>328</v>
      </c>
      <c r="AA335" s="5" t="str" cm="1">
        <f t="array" aca="1" ref="AA335" ca="1">HYPERLINK("#"&amp;CELL("direccion",Tabla_471071!A331),"328")</f>
        <v>328</v>
      </c>
      <c r="AB335" s="5" t="str" cm="1">
        <f t="array" aca="1" ref="AB335" ca="1">HYPERLINK("#"&amp;CELL("direccion",Tabla_471062!A331),"328")</f>
        <v>328</v>
      </c>
      <c r="AC335" s="5" t="str" cm="1">
        <f t="array" aca="1" ref="AC335" ca="1">HYPERLINK("#"&amp;CELL("direccion",Tabla_471074!A331),"328")</f>
        <v>328</v>
      </c>
      <c r="AD335" t="s">
        <v>213</v>
      </c>
      <c r="AE335" s="3">
        <v>45747</v>
      </c>
    </row>
    <row r="336" spans="1:31" x14ac:dyDescent="0.3">
      <c r="A336">
        <v>2025</v>
      </c>
      <c r="B336" s="3">
        <v>45658</v>
      </c>
      <c r="C336" s="3">
        <v>45747</v>
      </c>
      <c r="D336" t="s">
        <v>84</v>
      </c>
      <c r="E336">
        <v>89</v>
      </c>
      <c r="F336" t="s">
        <v>412</v>
      </c>
      <c r="G336" t="s">
        <v>412</v>
      </c>
      <c r="H336" t="s">
        <v>225</v>
      </c>
      <c r="I336" t="s">
        <v>1004</v>
      </c>
      <c r="J336" t="s">
        <v>1005</v>
      </c>
      <c r="K336" t="s">
        <v>557</v>
      </c>
      <c r="L336" t="s">
        <v>92</v>
      </c>
      <c r="M336">
        <v>7364</v>
      </c>
      <c r="N336" t="s">
        <v>212</v>
      </c>
      <c r="O336">
        <v>6315.08</v>
      </c>
      <c r="P336" t="s">
        <v>212</v>
      </c>
      <c r="Q336" s="5" t="str" cm="1">
        <f t="array" aca="1" ref="Q336" ca="1">HYPERLINK("#"&amp;CELL("direccion",Tabla_471065!A332),"329")</f>
        <v>329</v>
      </c>
      <c r="R336" s="5" t="str" cm="1">
        <f t="array" aca="1" ref="R336" ca="1">HYPERLINK("#"&amp;CELL("direccion",Tabla_471039!A332),"329")</f>
        <v>329</v>
      </c>
      <c r="S336" s="5" t="str" cm="1">
        <f t="array" aca="1" ref="S336" ca="1">HYPERLINK("#"&amp;CELL("direccion",Tabla_471067!A332),"329")</f>
        <v>329</v>
      </c>
      <c r="T336" s="5" t="str" cm="1">
        <f t="array" aca="1" ref="T336" ca="1">HYPERLINK("#"&amp;CELL("direccion",Tabla_471023!A332),"329")</f>
        <v>329</v>
      </c>
      <c r="U336" s="5" t="str" cm="1">
        <f t="array" aca="1" ref="U336" ca="1">HYPERLINK("#"&amp;CELL("direccion",Tabla_471047!A332),"329")</f>
        <v>329</v>
      </c>
      <c r="V336" s="5" t="str" cm="1">
        <f t="array" aca="1" ref="V336" ca="1">HYPERLINK("#"&amp;CELL("direccion",Tabla_471030!A332),"329")</f>
        <v>329</v>
      </c>
      <c r="W336" s="5" t="str" cm="1">
        <f t="array" aca="1" ref="W336" ca="1">HYPERLINK("#"&amp;CELL("direccion",Tabla_471041!A332),"329")</f>
        <v>329</v>
      </c>
      <c r="X336" s="5" t="str" cm="1">
        <f t="array" aca="1" ref="X336" ca="1">HYPERLINK("#"&amp;CELL("direccion",Tabla_471031!A332),"329")</f>
        <v>329</v>
      </c>
      <c r="Y336" s="5" t="str" cm="1">
        <f t="array" aca="1" ref="Y336" ca="1">HYPERLINK("#"&amp;CELL("direccion",Tabla_471032!A332),"329")</f>
        <v>329</v>
      </c>
      <c r="Z336" s="5" t="str" cm="1">
        <f t="array" aca="1" ref="Z336" ca="1">HYPERLINK("#"&amp;CELL("direccion",Tabla_471059!A332),"329")</f>
        <v>329</v>
      </c>
      <c r="AA336" s="5" t="str" cm="1">
        <f t="array" aca="1" ref="AA336" ca="1">HYPERLINK("#"&amp;CELL("direccion",Tabla_471071!A332),"329")</f>
        <v>329</v>
      </c>
      <c r="AB336" s="5" t="str" cm="1">
        <f t="array" aca="1" ref="AB336" ca="1">HYPERLINK("#"&amp;CELL("direccion",Tabla_471062!A332),"329")</f>
        <v>329</v>
      </c>
      <c r="AC336" s="5" t="str" cm="1">
        <f t="array" aca="1" ref="AC336" ca="1">HYPERLINK("#"&amp;CELL("direccion",Tabla_471074!A332),"329")</f>
        <v>329</v>
      </c>
      <c r="AD336" t="s">
        <v>213</v>
      </c>
      <c r="AE336" s="3">
        <v>45747</v>
      </c>
    </row>
    <row r="337" spans="1:31" x14ac:dyDescent="0.3">
      <c r="A337">
        <v>2025</v>
      </c>
      <c r="B337" s="3">
        <v>45658</v>
      </c>
      <c r="C337" s="3">
        <v>45747</v>
      </c>
      <c r="D337" t="s">
        <v>84</v>
      </c>
      <c r="E337">
        <v>89</v>
      </c>
      <c r="F337" t="s">
        <v>411</v>
      </c>
      <c r="G337" t="s">
        <v>411</v>
      </c>
      <c r="H337" t="s">
        <v>225</v>
      </c>
      <c r="I337" t="s">
        <v>1006</v>
      </c>
      <c r="J337" t="s">
        <v>514</v>
      </c>
      <c r="K337" t="s">
        <v>440</v>
      </c>
      <c r="L337" t="s">
        <v>92</v>
      </c>
      <c r="M337">
        <v>7364</v>
      </c>
      <c r="N337" t="s">
        <v>212</v>
      </c>
      <c r="O337">
        <v>6315.08</v>
      </c>
      <c r="P337" t="s">
        <v>212</v>
      </c>
      <c r="Q337" s="5" t="str" cm="1">
        <f t="array" aca="1" ref="Q337" ca="1">HYPERLINK("#"&amp;CELL("direccion",Tabla_471065!A333),"330")</f>
        <v>330</v>
      </c>
      <c r="R337" s="5" t="str" cm="1">
        <f t="array" aca="1" ref="R337" ca="1">HYPERLINK("#"&amp;CELL("direccion",Tabla_471039!A333),"330")</f>
        <v>330</v>
      </c>
      <c r="S337" s="5" t="str" cm="1">
        <f t="array" aca="1" ref="S337" ca="1">HYPERLINK("#"&amp;CELL("direccion",Tabla_471067!A333),"330")</f>
        <v>330</v>
      </c>
      <c r="T337" s="5" t="str" cm="1">
        <f t="array" aca="1" ref="T337" ca="1">HYPERLINK("#"&amp;CELL("direccion",Tabla_471023!A333),"330")</f>
        <v>330</v>
      </c>
      <c r="U337" s="5" t="str" cm="1">
        <f t="array" aca="1" ref="U337" ca="1">HYPERLINK("#"&amp;CELL("direccion",Tabla_471047!A333),"330")</f>
        <v>330</v>
      </c>
      <c r="V337" s="5" t="str" cm="1">
        <f t="array" aca="1" ref="V337" ca="1">HYPERLINK("#"&amp;CELL("direccion",Tabla_471030!A333),"330")</f>
        <v>330</v>
      </c>
      <c r="W337" s="5" t="str" cm="1">
        <f t="array" aca="1" ref="W337" ca="1">HYPERLINK("#"&amp;CELL("direccion",Tabla_471041!A333),"330")</f>
        <v>330</v>
      </c>
      <c r="X337" s="5" t="str" cm="1">
        <f t="array" aca="1" ref="X337" ca="1">HYPERLINK("#"&amp;CELL("direccion",Tabla_471031!A333),"330")</f>
        <v>330</v>
      </c>
      <c r="Y337" s="5" t="str" cm="1">
        <f t="array" aca="1" ref="Y337" ca="1">HYPERLINK("#"&amp;CELL("direccion",Tabla_471032!A333),"330")</f>
        <v>330</v>
      </c>
      <c r="Z337" s="5" t="str" cm="1">
        <f t="array" aca="1" ref="Z337" ca="1">HYPERLINK("#"&amp;CELL("direccion",Tabla_471059!A333),"330")</f>
        <v>330</v>
      </c>
      <c r="AA337" s="5" t="str" cm="1">
        <f t="array" aca="1" ref="AA337" ca="1">HYPERLINK("#"&amp;CELL("direccion",Tabla_471071!A333),"330")</f>
        <v>330</v>
      </c>
      <c r="AB337" s="5" t="str" cm="1">
        <f t="array" aca="1" ref="AB337" ca="1">HYPERLINK("#"&amp;CELL("direccion",Tabla_471062!A333),"330")</f>
        <v>330</v>
      </c>
      <c r="AC337" s="5" t="str" cm="1">
        <f t="array" aca="1" ref="AC337" ca="1">HYPERLINK("#"&amp;CELL("direccion",Tabla_471074!A333),"330")</f>
        <v>330</v>
      </c>
      <c r="AD337" t="s">
        <v>213</v>
      </c>
      <c r="AE337" s="3">
        <v>45747</v>
      </c>
    </row>
    <row r="338" spans="1:31" x14ac:dyDescent="0.3">
      <c r="A338">
        <v>2025</v>
      </c>
      <c r="B338" s="3">
        <v>45658</v>
      </c>
      <c r="C338" s="3">
        <v>45747</v>
      </c>
      <c r="D338" t="s">
        <v>84</v>
      </c>
      <c r="E338">
        <v>89</v>
      </c>
      <c r="F338" t="s">
        <v>413</v>
      </c>
      <c r="G338" t="s">
        <v>413</v>
      </c>
      <c r="H338" t="s">
        <v>225</v>
      </c>
      <c r="I338" t="s">
        <v>1007</v>
      </c>
      <c r="J338" t="s">
        <v>1008</v>
      </c>
      <c r="K338" t="s">
        <v>1009</v>
      </c>
      <c r="L338" t="s">
        <v>91</v>
      </c>
      <c r="M338">
        <v>8399</v>
      </c>
      <c r="N338" t="s">
        <v>212</v>
      </c>
      <c r="O338">
        <v>6909.9000000000005</v>
      </c>
      <c r="P338" t="s">
        <v>212</v>
      </c>
      <c r="Q338" s="5" t="str" cm="1">
        <f t="array" aca="1" ref="Q338" ca="1">HYPERLINK("#"&amp;CELL("direccion",Tabla_471065!A334),"331")</f>
        <v>331</v>
      </c>
      <c r="R338" s="5" t="str" cm="1">
        <f t="array" aca="1" ref="R338" ca="1">HYPERLINK("#"&amp;CELL("direccion",Tabla_471039!A334),"331")</f>
        <v>331</v>
      </c>
      <c r="S338" s="5" t="str" cm="1">
        <f t="array" aca="1" ref="S338" ca="1">HYPERLINK("#"&amp;CELL("direccion",Tabla_471067!A334),"331")</f>
        <v>331</v>
      </c>
      <c r="T338" s="5" t="str" cm="1">
        <f t="array" aca="1" ref="T338" ca="1">HYPERLINK("#"&amp;CELL("direccion",Tabla_471023!A334),"331")</f>
        <v>331</v>
      </c>
      <c r="U338" s="5" t="str" cm="1">
        <f t="array" aca="1" ref="U338" ca="1">HYPERLINK("#"&amp;CELL("direccion",Tabla_471047!A334),"331")</f>
        <v>331</v>
      </c>
      <c r="V338" s="5" t="str" cm="1">
        <f t="array" aca="1" ref="V338" ca="1">HYPERLINK("#"&amp;CELL("direccion",Tabla_471030!A334),"331")</f>
        <v>331</v>
      </c>
      <c r="W338" s="5" t="str" cm="1">
        <f t="array" aca="1" ref="W338" ca="1">HYPERLINK("#"&amp;CELL("direccion",Tabla_471041!A334),"331")</f>
        <v>331</v>
      </c>
      <c r="X338" s="5" t="str" cm="1">
        <f t="array" aca="1" ref="X338" ca="1">HYPERLINK("#"&amp;CELL("direccion",Tabla_471031!A334),"331")</f>
        <v>331</v>
      </c>
      <c r="Y338" s="5" t="str" cm="1">
        <f t="array" aca="1" ref="Y338" ca="1">HYPERLINK("#"&amp;CELL("direccion",Tabla_471032!A334),"331")</f>
        <v>331</v>
      </c>
      <c r="Z338" s="5" t="str" cm="1">
        <f t="array" aca="1" ref="Z338" ca="1">HYPERLINK("#"&amp;CELL("direccion",Tabla_471059!A334),"331")</f>
        <v>331</v>
      </c>
      <c r="AA338" s="5" t="str" cm="1">
        <f t="array" aca="1" ref="AA338" ca="1">HYPERLINK("#"&amp;CELL("direccion",Tabla_471071!A334),"331")</f>
        <v>331</v>
      </c>
      <c r="AB338" s="5" t="str" cm="1">
        <f t="array" aca="1" ref="AB338" ca="1">HYPERLINK("#"&amp;CELL("direccion",Tabla_471062!A334),"331")</f>
        <v>331</v>
      </c>
      <c r="AC338" s="5" t="str" cm="1">
        <f t="array" aca="1" ref="AC338" ca="1">HYPERLINK("#"&amp;CELL("direccion",Tabla_471074!A334),"331")</f>
        <v>331</v>
      </c>
      <c r="AD338" t="s">
        <v>213</v>
      </c>
      <c r="AE338" s="3">
        <v>45747</v>
      </c>
    </row>
    <row r="339" spans="1:31" x14ac:dyDescent="0.3">
      <c r="A339">
        <v>2025</v>
      </c>
      <c r="B339" s="3">
        <v>45658</v>
      </c>
      <c r="C339" s="3">
        <v>45747</v>
      </c>
      <c r="D339" t="s">
        <v>84</v>
      </c>
      <c r="E339">
        <v>89</v>
      </c>
      <c r="F339" t="s">
        <v>414</v>
      </c>
      <c r="G339" t="s">
        <v>414</v>
      </c>
      <c r="H339" t="s">
        <v>225</v>
      </c>
      <c r="I339" t="s">
        <v>1010</v>
      </c>
      <c r="J339" t="s">
        <v>423</v>
      </c>
      <c r="K339" t="s">
        <v>440</v>
      </c>
      <c r="L339" t="s">
        <v>92</v>
      </c>
      <c r="M339">
        <v>7364</v>
      </c>
      <c r="N339" t="s">
        <v>212</v>
      </c>
      <c r="O339">
        <v>6315.08</v>
      </c>
      <c r="P339" t="s">
        <v>212</v>
      </c>
      <c r="Q339" s="5" t="str" cm="1">
        <f t="array" aca="1" ref="Q339" ca="1">HYPERLINK("#"&amp;CELL("direccion",Tabla_471065!A335),"332")</f>
        <v>332</v>
      </c>
      <c r="R339" s="5" t="str" cm="1">
        <f t="array" aca="1" ref="R339" ca="1">HYPERLINK("#"&amp;CELL("direccion",Tabla_471039!A335),"332")</f>
        <v>332</v>
      </c>
      <c r="S339" s="5" t="str" cm="1">
        <f t="array" aca="1" ref="S339" ca="1">HYPERLINK("#"&amp;CELL("direccion",Tabla_471067!A335),"332")</f>
        <v>332</v>
      </c>
      <c r="T339" s="5" t="str" cm="1">
        <f t="array" aca="1" ref="T339" ca="1">HYPERLINK("#"&amp;CELL("direccion",Tabla_471023!A335),"332")</f>
        <v>332</v>
      </c>
      <c r="U339" s="5" t="str" cm="1">
        <f t="array" aca="1" ref="U339" ca="1">HYPERLINK("#"&amp;CELL("direccion",Tabla_471047!A335),"332")</f>
        <v>332</v>
      </c>
      <c r="V339" s="5" t="str" cm="1">
        <f t="array" aca="1" ref="V339" ca="1">HYPERLINK("#"&amp;CELL("direccion",Tabla_471030!A335),"332")</f>
        <v>332</v>
      </c>
      <c r="W339" s="5" t="str" cm="1">
        <f t="array" aca="1" ref="W339" ca="1">HYPERLINK("#"&amp;CELL("direccion",Tabla_471041!A335),"332")</f>
        <v>332</v>
      </c>
      <c r="X339" s="5" t="str" cm="1">
        <f t="array" aca="1" ref="X339" ca="1">HYPERLINK("#"&amp;CELL("direccion",Tabla_471031!A335),"332")</f>
        <v>332</v>
      </c>
      <c r="Y339" s="5" t="str" cm="1">
        <f t="array" aca="1" ref="Y339" ca="1">HYPERLINK("#"&amp;CELL("direccion",Tabla_471032!A335),"332")</f>
        <v>332</v>
      </c>
      <c r="Z339" s="5" t="str" cm="1">
        <f t="array" aca="1" ref="Z339" ca="1">HYPERLINK("#"&amp;CELL("direccion",Tabla_471059!A335),"332")</f>
        <v>332</v>
      </c>
      <c r="AA339" s="5" t="str" cm="1">
        <f t="array" aca="1" ref="AA339" ca="1">HYPERLINK("#"&amp;CELL("direccion",Tabla_471071!A335),"332")</f>
        <v>332</v>
      </c>
      <c r="AB339" s="5" t="str" cm="1">
        <f t="array" aca="1" ref="AB339" ca="1">HYPERLINK("#"&amp;CELL("direccion",Tabla_471062!A335),"332")</f>
        <v>332</v>
      </c>
      <c r="AC339" s="5" t="str" cm="1">
        <f t="array" aca="1" ref="AC339" ca="1">HYPERLINK("#"&amp;CELL("direccion",Tabla_471074!A335),"332")</f>
        <v>332</v>
      </c>
      <c r="AD339" t="s">
        <v>213</v>
      </c>
      <c r="AE339" s="3">
        <v>45747</v>
      </c>
    </row>
    <row r="340" spans="1:31" x14ac:dyDescent="0.3">
      <c r="A340">
        <v>2025</v>
      </c>
      <c r="B340" s="3">
        <v>45658</v>
      </c>
      <c r="C340" s="3">
        <v>45747</v>
      </c>
      <c r="D340" t="s">
        <v>84</v>
      </c>
      <c r="E340">
        <v>89</v>
      </c>
      <c r="F340" t="s">
        <v>412</v>
      </c>
      <c r="G340" t="s">
        <v>412</v>
      </c>
      <c r="H340" t="s">
        <v>225</v>
      </c>
      <c r="I340" t="s">
        <v>1011</v>
      </c>
      <c r="J340" t="s">
        <v>423</v>
      </c>
      <c r="K340" t="s">
        <v>1012</v>
      </c>
      <c r="L340" t="s">
        <v>91</v>
      </c>
      <c r="M340">
        <v>7364</v>
      </c>
      <c r="N340" t="s">
        <v>212</v>
      </c>
      <c r="O340">
        <v>6315.08</v>
      </c>
      <c r="P340" t="s">
        <v>212</v>
      </c>
      <c r="Q340" s="5" t="str" cm="1">
        <f t="array" aca="1" ref="Q340" ca="1">HYPERLINK("#"&amp;CELL("direccion",Tabla_471065!A336),"333")</f>
        <v>333</v>
      </c>
      <c r="R340" s="5" t="str" cm="1">
        <f t="array" aca="1" ref="R340" ca="1">HYPERLINK("#"&amp;CELL("direccion",Tabla_471039!A336),"333")</f>
        <v>333</v>
      </c>
      <c r="S340" s="5" t="str" cm="1">
        <f t="array" aca="1" ref="S340" ca="1">HYPERLINK("#"&amp;CELL("direccion",Tabla_471067!A336),"333")</f>
        <v>333</v>
      </c>
      <c r="T340" s="5" t="str" cm="1">
        <f t="array" aca="1" ref="T340" ca="1">HYPERLINK("#"&amp;CELL("direccion",Tabla_471023!A336),"333")</f>
        <v>333</v>
      </c>
      <c r="U340" s="5" t="str" cm="1">
        <f t="array" aca="1" ref="U340" ca="1">HYPERLINK("#"&amp;CELL("direccion",Tabla_471047!A336),"333")</f>
        <v>333</v>
      </c>
      <c r="V340" s="5" t="str" cm="1">
        <f t="array" aca="1" ref="V340" ca="1">HYPERLINK("#"&amp;CELL("direccion",Tabla_471030!A336),"333")</f>
        <v>333</v>
      </c>
      <c r="W340" s="5" t="str" cm="1">
        <f t="array" aca="1" ref="W340" ca="1">HYPERLINK("#"&amp;CELL("direccion",Tabla_471041!A336),"333")</f>
        <v>333</v>
      </c>
      <c r="X340" s="5" t="str" cm="1">
        <f t="array" aca="1" ref="X340" ca="1">HYPERLINK("#"&amp;CELL("direccion",Tabla_471031!A336),"333")</f>
        <v>333</v>
      </c>
      <c r="Y340" s="5" t="str" cm="1">
        <f t="array" aca="1" ref="Y340" ca="1">HYPERLINK("#"&amp;CELL("direccion",Tabla_471032!A336),"333")</f>
        <v>333</v>
      </c>
      <c r="Z340" s="5" t="str" cm="1">
        <f t="array" aca="1" ref="Z340" ca="1">HYPERLINK("#"&amp;CELL("direccion",Tabla_471059!A336),"333")</f>
        <v>333</v>
      </c>
      <c r="AA340" s="5" t="str" cm="1">
        <f t="array" aca="1" ref="AA340" ca="1">HYPERLINK("#"&amp;CELL("direccion",Tabla_471071!A336),"333")</f>
        <v>333</v>
      </c>
      <c r="AB340" s="5" t="str" cm="1">
        <f t="array" aca="1" ref="AB340" ca="1">HYPERLINK("#"&amp;CELL("direccion",Tabla_471062!A336),"333")</f>
        <v>333</v>
      </c>
      <c r="AC340" s="5" t="str" cm="1">
        <f t="array" aca="1" ref="AC340" ca="1">HYPERLINK("#"&amp;CELL("direccion",Tabla_471074!A336),"333")</f>
        <v>333</v>
      </c>
      <c r="AD340" t="s">
        <v>213</v>
      </c>
      <c r="AE340" s="3">
        <v>45747</v>
      </c>
    </row>
    <row r="341" spans="1:31" x14ac:dyDescent="0.3">
      <c r="A341">
        <v>2025</v>
      </c>
      <c r="B341" s="3">
        <v>45658</v>
      </c>
      <c r="C341" s="3">
        <v>45747</v>
      </c>
      <c r="D341" t="s">
        <v>84</v>
      </c>
      <c r="E341">
        <v>89</v>
      </c>
      <c r="F341" t="s">
        <v>411</v>
      </c>
      <c r="G341" t="s">
        <v>411</v>
      </c>
      <c r="H341" t="s">
        <v>225</v>
      </c>
      <c r="I341" t="s">
        <v>1013</v>
      </c>
      <c r="J341" t="s">
        <v>434</v>
      </c>
      <c r="K341" t="s">
        <v>1014</v>
      </c>
      <c r="L341" t="s">
        <v>91</v>
      </c>
      <c r="M341">
        <v>7364</v>
      </c>
      <c r="N341" t="s">
        <v>212</v>
      </c>
      <c r="O341">
        <v>6315.08</v>
      </c>
      <c r="P341" t="s">
        <v>212</v>
      </c>
      <c r="Q341" s="5" t="str" cm="1">
        <f t="array" aca="1" ref="Q341" ca="1">HYPERLINK("#"&amp;CELL("direccion",Tabla_471065!A337),"334")</f>
        <v>334</v>
      </c>
      <c r="R341" s="5" t="str" cm="1">
        <f t="array" aca="1" ref="R341" ca="1">HYPERLINK("#"&amp;CELL("direccion",Tabla_471039!A337),"334")</f>
        <v>334</v>
      </c>
      <c r="S341" s="5" t="str" cm="1">
        <f t="array" aca="1" ref="S341" ca="1">HYPERLINK("#"&amp;CELL("direccion",Tabla_471067!A337),"334")</f>
        <v>334</v>
      </c>
      <c r="T341" s="5" t="str" cm="1">
        <f t="array" aca="1" ref="T341" ca="1">HYPERLINK("#"&amp;CELL("direccion",Tabla_471023!A337),"334")</f>
        <v>334</v>
      </c>
      <c r="U341" s="5" t="str" cm="1">
        <f t="array" aca="1" ref="U341" ca="1">HYPERLINK("#"&amp;CELL("direccion",Tabla_471047!A337),"334")</f>
        <v>334</v>
      </c>
      <c r="V341" s="5" t="str" cm="1">
        <f t="array" aca="1" ref="V341" ca="1">HYPERLINK("#"&amp;CELL("direccion",Tabla_471030!A337),"334")</f>
        <v>334</v>
      </c>
      <c r="W341" s="5" t="str" cm="1">
        <f t="array" aca="1" ref="W341" ca="1">HYPERLINK("#"&amp;CELL("direccion",Tabla_471041!A337),"334")</f>
        <v>334</v>
      </c>
      <c r="X341" s="5" t="str" cm="1">
        <f t="array" aca="1" ref="X341" ca="1">HYPERLINK("#"&amp;CELL("direccion",Tabla_471031!A337),"334")</f>
        <v>334</v>
      </c>
      <c r="Y341" s="5" t="str" cm="1">
        <f t="array" aca="1" ref="Y341" ca="1">HYPERLINK("#"&amp;CELL("direccion",Tabla_471032!A337),"334")</f>
        <v>334</v>
      </c>
      <c r="Z341" s="5" t="str" cm="1">
        <f t="array" aca="1" ref="Z341" ca="1">HYPERLINK("#"&amp;CELL("direccion",Tabla_471059!A337),"334")</f>
        <v>334</v>
      </c>
      <c r="AA341" s="5" t="str" cm="1">
        <f t="array" aca="1" ref="AA341" ca="1">HYPERLINK("#"&amp;CELL("direccion",Tabla_471071!A337),"334")</f>
        <v>334</v>
      </c>
      <c r="AB341" s="5" t="str" cm="1">
        <f t="array" aca="1" ref="AB341" ca="1">HYPERLINK("#"&amp;CELL("direccion",Tabla_471062!A337),"334")</f>
        <v>334</v>
      </c>
      <c r="AC341" s="5" t="str" cm="1">
        <f t="array" aca="1" ref="AC341" ca="1">HYPERLINK("#"&amp;CELL("direccion",Tabla_471074!A337),"334")</f>
        <v>334</v>
      </c>
      <c r="AD341" t="s">
        <v>213</v>
      </c>
      <c r="AE341" s="3">
        <v>45747</v>
      </c>
    </row>
    <row r="342" spans="1:31" x14ac:dyDescent="0.3">
      <c r="A342">
        <v>2025</v>
      </c>
      <c r="B342" s="3">
        <v>45658</v>
      </c>
      <c r="C342" s="3">
        <v>45747</v>
      </c>
      <c r="D342" t="s">
        <v>84</v>
      </c>
      <c r="E342">
        <v>89</v>
      </c>
      <c r="F342" t="s">
        <v>410</v>
      </c>
      <c r="G342" t="s">
        <v>410</v>
      </c>
      <c r="H342" t="s">
        <v>225</v>
      </c>
      <c r="I342" t="s">
        <v>1015</v>
      </c>
      <c r="J342" t="s">
        <v>434</v>
      </c>
      <c r="K342" t="s">
        <v>764</v>
      </c>
      <c r="L342" t="s">
        <v>91</v>
      </c>
      <c r="M342">
        <v>7364</v>
      </c>
      <c r="N342" t="s">
        <v>212</v>
      </c>
      <c r="O342">
        <v>6315.08</v>
      </c>
      <c r="P342" t="s">
        <v>212</v>
      </c>
      <c r="Q342" s="5" t="str" cm="1">
        <f t="array" aca="1" ref="Q342" ca="1">HYPERLINK("#"&amp;CELL("direccion",Tabla_471065!A338),"335")</f>
        <v>335</v>
      </c>
      <c r="R342" s="5" t="str" cm="1">
        <f t="array" aca="1" ref="R342" ca="1">HYPERLINK("#"&amp;CELL("direccion",Tabla_471039!A338),"335")</f>
        <v>335</v>
      </c>
      <c r="S342" s="5" t="str" cm="1">
        <f t="array" aca="1" ref="S342" ca="1">HYPERLINK("#"&amp;CELL("direccion",Tabla_471067!A338),"335")</f>
        <v>335</v>
      </c>
      <c r="T342" s="5" t="str" cm="1">
        <f t="array" aca="1" ref="T342" ca="1">HYPERLINK("#"&amp;CELL("direccion",Tabla_471023!A338),"335")</f>
        <v>335</v>
      </c>
      <c r="U342" s="5" t="str" cm="1">
        <f t="array" aca="1" ref="U342" ca="1">HYPERLINK("#"&amp;CELL("direccion",Tabla_471047!A338),"335")</f>
        <v>335</v>
      </c>
      <c r="V342" s="5" t="str" cm="1">
        <f t="array" aca="1" ref="V342" ca="1">HYPERLINK("#"&amp;CELL("direccion",Tabla_471030!A338),"335")</f>
        <v>335</v>
      </c>
      <c r="W342" s="5" t="str" cm="1">
        <f t="array" aca="1" ref="W342" ca="1">HYPERLINK("#"&amp;CELL("direccion",Tabla_471041!A338),"335")</f>
        <v>335</v>
      </c>
      <c r="X342" s="5" t="str" cm="1">
        <f t="array" aca="1" ref="X342" ca="1">HYPERLINK("#"&amp;CELL("direccion",Tabla_471031!A338),"335")</f>
        <v>335</v>
      </c>
      <c r="Y342" s="5" t="str" cm="1">
        <f t="array" aca="1" ref="Y342" ca="1">HYPERLINK("#"&amp;CELL("direccion",Tabla_471032!A338),"335")</f>
        <v>335</v>
      </c>
      <c r="Z342" s="5" t="str" cm="1">
        <f t="array" aca="1" ref="Z342" ca="1">HYPERLINK("#"&amp;CELL("direccion",Tabla_471059!A338),"335")</f>
        <v>335</v>
      </c>
      <c r="AA342" s="5" t="str" cm="1">
        <f t="array" aca="1" ref="AA342" ca="1">HYPERLINK("#"&amp;CELL("direccion",Tabla_471071!A338),"335")</f>
        <v>335</v>
      </c>
      <c r="AB342" s="5" t="str" cm="1">
        <f t="array" aca="1" ref="AB342" ca="1">HYPERLINK("#"&amp;CELL("direccion",Tabla_471062!A338),"335")</f>
        <v>335</v>
      </c>
      <c r="AC342" s="5" t="str" cm="1">
        <f t="array" aca="1" ref="AC342" ca="1">HYPERLINK("#"&amp;CELL("direccion",Tabla_471074!A338),"335")</f>
        <v>335</v>
      </c>
      <c r="AD342" t="s">
        <v>213</v>
      </c>
      <c r="AE342" s="3">
        <v>45747</v>
      </c>
    </row>
    <row r="343" spans="1:31" x14ac:dyDescent="0.3">
      <c r="A343">
        <v>2025</v>
      </c>
      <c r="B343" s="3">
        <v>45658</v>
      </c>
      <c r="C343" s="3">
        <v>45747</v>
      </c>
      <c r="D343" t="s">
        <v>84</v>
      </c>
      <c r="E343">
        <v>89</v>
      </c>
      <c r="F343" t="s">
        <v>410</v>
      </c>
      <c r="G343" t="s">
        <v>410</v>
      </c>
      <c r="H343" t="s">
        <v>225</v>
      </c>
      <c r="I343" t="s">
        <v>601</v>
      </c>
      <c r="J343" t="s">
        <v>781</v>
      </c>
      <c r="K343" t="s">
        <v>479</v>
      </c>
      <c r="L343" t="s">
        <v>92</v>
      </c>
      <c r="M343">
        <v>8399</v>
      </c>
      <c r="N343" t="s">
        <v>212</v>
      </c>
      <c r="O343">
        <v>6909.9000000000005</v>
      </c>
      <c r="P343" t="s">
        <v>212</v>
      </c>
      <c r="Q343" s="5" t="str" cm="1">
        <f t="array" aca="1" ref="Q343" ca="1">HYPERLINK("#"&amp;CELL("direccion",Tabla_471065!A339),"336")</f>
        <v>336</v>
      </c>
      <c r="R343" s="5" t="str" cm="1">
        <f t="array" aca="1" ref="R343" ca="1">HYPERLINK("#"&amp;CELL("direccion",Tabla_471039!A339),"336")</f>
        <v>336</v>
      </c>
      <c r="S343" s="5" t="str" cm="1">
        <f t="array" aca="1" ref="S343" ca="1">HYPERLINK("#"&amp;CELL("direccion",Tabla_471067!A339),"336")</f>
        <v>336</v>
      </c>
      <c r="T343" s="5" t="str" cm="1">
        <f t="array" aca="1" ref="T343" ca="1">HYPERLINK("#"&amp;CELL("direccion",Tabla_471023!A339),"336")</f>
        <v>336</v>
      </c>
      <c r="U343" s="5" t="str" cm="1">
        <f t="array" aca="1" ref="U343" ca="1">HYPERLINK("#"&amp;CELL("direccion",Tabla_471047!A339),"336")</f>
        <v>336</v>
      </c>
      <c r="V343" s="5" t="str" cm="1">
        <f t="array" aca="1" ref="V343" ca="1">HYPERLINK("#"&amp;CELL("direccion",Tabla_471030!A339),"336")</f>
        <v>336</v>
      </c>
      <c r="W343" s="5" t="str" cm="1">
        <f t="array" aca="1" ref="W343" ca="1">HYPERLINK("#"&amp;CELL("direccion",Tabla_471041!A339),"336")</f>
        <v>336</v>
      </c>
      <c r="X343" s="5" t="str" cm="1">
        <f t="array" aca="1" ref="X343" ca="1">HYPERLINK("#"&amp;CELL("direccion",Tabla_471031!A339),"336")</f>
        <v>336</v>
      </c>
      <c r="Y343" s="5" t="str" cm="1">
        <f t="array" aca="1" ref="Y343" ca="1">HYPERLINK("#"&amp;CELL("direccion",Tabla_471032!A339),"336")</f>
        <v>336</v>
      </c>
      <c r="Z343" s="5" t="str" cm="1">
        <f t="array" aca="1" ref="Z343" ca="1">HYPERLINK("#"&amp;CELL("direccion",Tabla_471059!A339),"336")</f>
        <v>336</v>
      </c>
      <c r="AA343" s="5" t="str" cm="1">
        <f t="array" aca="1" ref="AA343" ca="1">HYPERLINK("#"&amp;CELL("direccion",Tabla_471071!A339),"336")</f>
        <v>336</v>
      </c>
      <c r="AB343" s="5" t="str" cm="1">
        <f t="array" aca="1" ref="AB343" ca="1">HYPERLINK("#"&amp;CELL("direccion",Tabla_471062!A339),"336")</f>
        <v>336</v>
      </c>
      <c r="AC343" s="5" t="str" cm="1">
        <f t="array" aca="1" ref="AC343" ca="1">HYPERLINK("#"&amp;CELL("direccion",Tabla_471074!A339),"336")</f>
        <v>336</v>
      </c>
      <c r="AD343" t="s">
        <v>213</v>
      </c>
      <c r="AE343" s="3">
        <v>45747</v>
      </c>
    </row>
    <row r="344" spans="1:31" x14ac:dyDescent="0.3">
      <c r="A344">
        <v>2025</v>
      </c>
      <c r="B344" s="3">
        <v>45658</v>
      </c>
      <c r="C344" s="3">
        <v>45747</v>
      </c>
      <c r="D344" t="s">
        <v>84</v>
      </c>
      <c r="E344">
        <v>89</v>
      </c>
      <c r="F344" t="s">
        <v>366</v>
      </c>
      <c r="G344" t="s">
        <v>366</v>
      </c>
      <c r="H344" t="s">
        <v>225</v>
      </c>
      <c r="I344" t="s">
        <v>1016</v>
      </c>
      <c r="J344" t="s">
        <v>755</v>
      </c>
      <c r="K344" t="s">
        <v>944</v>
      </c>
      <c r="L344" t="s">
        <v>92</v>
      </c>
      <c r="M344">
        <v>7364</v>
      </c>
      <c r="N344" t="s">
        <v>212</v>
      </c>
      <c r="O344">
        <v>6315.08</v>
      </c>
      <c r="P344" t="s">
        <v>212</v>
      </c>
      <c r="Q344" s="5" t="str" cm="1">
        <f t="array" aca="1" ref="Q344" ca="1">HYPERLINK("#"&amp;CELL("direccion",Tabla_471065!A340),"337")</f>
        <v>337</v>
      </c>
      <c r="R344" s="5" t="str" cm="1">
        <f t="array" aca="1" ref="R344" ca="1">HYPERLINK("#"&amp;CELL("direccion",Tabla_471039!A340),"337")</f>
        <v>337</v>
      </c>
      <c r="S344" s="5" t="str" cm="1">
        <f t="array" aca="1" ref="S344" ca="1">HYPERLINK("#"&amp;CELL("direccion",Tabla_471067!A340),"337")</f>
        <v>337</v>
      </c>
      <c r="T344" s="5" t="str" cm="1">
        <f t="array" aca="1" ref="T344" ca="1">HYPERLINK("#"&amp;CELL("direccion",Tabla_471023!A340),"337")</f>
        <v>337</v>
      </c>
      <c r="U344" s="5" t="str" cm="1">
        <f t="array" aca="1" ref="U344" ca="1">HYPERLINK("#"&amp;CELL("direccion",Tabla_471047!A340),"337")</f>
        <v>337</v>
      </c>
      <c r="V344" s="5" t="str" cm="1">
        <f t="array" aca="1" ref="V344" ca="1">HYPERLINK("#"&amp;CELL("direccion",Tabla_471030!A340),"337")</f>
        <v>337</v>
      </c>
      <c r="W344" s="5" t="str" cm="1">
        <f t="array" aca="1" ref="W344" ca="1">HYPERLINK("#"&amp;CELL("direccion",Tabla_471041!A340),"337")</f>
        <v>337</v>
      </c>
      <c r="X344" s="5" t="str" cm="1">
        <f t="array" aca="1" ref="X344" ca="1">HYPERLINK("#"&amp;CELL("direccion",Tabla_471031!A340),"337")</f>
        <v>337</v>
      </c>
      <c r="Y344" s="5" t="str" cm="1">
        <f t="array" aca="1" ref="Y344" ca="1">HYPERLINK("#"&amp;CELL("direccion",Tabla_471032!A340),"337")</f>
        <v>337</v>
      </c>
      <c r="Z344" s="5" t="str" cm="1">
        <f t="array" aca="1" ref="Z344" ca="1">HYPERLINK("#"&amp;CELL("direccion",Tabla_471059!A340),"337")</f>
        <v>337</v>
      </c>
      <c r="AA344" s="5" t="str" cm="1">
        <f t="array" aca="1" ref="AA344" ca="1">HYPERLINK("#"&amp;CELL("direccion",Tabla_471071!A340),"337")</f>
        <v>337</v>
      </c>
      <c r="AB344" s="5" t="str" cm="1">
        <f t="array" aca="1" ref="AB344" ca="1">HYPERLINK("#"&amp;CELL("direccion",Tabla_471062!A340),"337")</f>
        <v>337</v>
      </c>
      <c r="AC344" s="5" t="str" cm="1">
        <f t="array" aca="1" ref="AC344" ca="1">HYPERLINK("#"&amp;CELL("direccion",Tabla_471074!A340),"337")</f>
        <v>337</v>
      </c>
      <c r="AD344" t="s">
        <v>213</v>
      </c>
      <c r="AE344" s="3">
        <v>45747</v>
      </c>
    </row>
    <row r="345" spans="1:31" x14ac:dyDescent="0.3">
      <c r="A345">
        <v>2025</v>
      </c>
      <c r="B345" s="3">
        <v>45658</v>
      </c>
      <c r="C345" s="3">
        <v>45747</v>
      </c>
      <c r="D345" t="s">
        <v>84</v>
      </c>
      <c r="E345">
        <v>89</v>
      </c>
      <c r="F345" t="s">
        <v>410</v>
      </c>
      <c r="G345" t="s">
        <v>410</v>
      </c>
      <c r="H345" t="s">
        <v>225</v>
      </c>
      <c r="I345" t="s">
        <v>1017</v>
      </c>
      <c r="J345" t="s">
        <v>1018</v>
      </c>
      <c r="K345" t="s">
        <v>622</v>
      </c>
      <c r="L345" t="s">
        <v>92</v>
      </c>
      <c r="M345">
        <v>7364</v>
      </c>
      <c r="N345" t="s">
        <v>212</v>
      </c>
      <c r="O345">
        <v>6315.08</v>
      </c>
      <c r="P345" t="s">
        <v>212</v>
      </c>
      <c r="Q345" s="5" t="str" cm="1">
        <f t="array" aca="1" ref="Q345" ca="1">HYPERLINK("#"&amp;CELL("direccion",Tabla_471065!A341),"338")</f>
        <v>338</v>
      </c>
      <c r="R345" s="5" t="str" cm="1">
        <f t="array" aca="1" ref="R345" ca="1">HYPERLINK("#"&amp;CELL("direccion",Tabla_471039!A341),"338")</f>
        <v>338</v>
      </c>
      <c r="S345" s="5" t="str" cm="1">
        <f t="array" aca="1" ref="S345" ca="1">HYPERLINK("#"&amp;CELL("direccion",Tabla_471067!A341),"338")</f>
        <v>338</v>
      </c>
      <c r="T345" s="5" t="str" cm="1">
        <f t="array" aca="1" ref="T345" ca="1">HYPERLINK("#"&amp;CELL("direccion",Tabla_471023!A341),"338")</f>
        <v>338</v>
      </c>
      <c r="U345" s="5" t="str" cm="1">
        <f t="array" aca="1" ref="U345" ca="1">HYPERLINK("#"&amp;CELL("direccion",Tabla_471047!A341),"338")</f>
        <v>338</v>
      </c>
      <c r="V345" s="5" t="str" cm="1">
        <f t="array" aca="1" ref="V345" ca="1">HYPERLINK("#"&amp;CELL("direccion",Tabla_471030!A341),"338")</f>
        <v>338</v>
      </c>
      <c r="W345" s="5" t="str" cm="1">
        <f t="array" aca="1" ref="W345" ca="1">HYPERLINK("#"&amp;CELL("direccion",Tabla_471041!A341),"338")</f>
        <v>338</v>
      </c>
      <c r="X345" s="5" t="str" cm="1">
        <f t="array" aca="1" ref="X345" ca="1">HYPERLINK("#"&amp;CELL("direccion",Tabla_471031!A341),"338")</f>
        <v>338</v>
      </c>
      <c r="Y345" s="5" t="str" cm="1">
        <f t="array" aca="1" ref="Y345" ca="1">HYPERLINK("#"&amp;CELL("direccion",Tabla_471032!A341),"338")</f>
        <v>338</v>
      </c>
      <c r="Z345" s="5" t="str" cm="1">
        <f t="array" aca="1" ref="Z345" ca="1">HYPERLINK("#"&amp;CELL("direccion",Tabla_471059!A341),"338")</f>
        <v>338</v>
      </c>
      <c r="AA345" s="5" t="str" cm="1">
        <f t="array" aca="1" ref="AA345" ca="1">HYPERLINK("#"&amp;CELL("direccion",Tabla_471071!A341),"338")</f>
        <v>338</v>
      </c>
      <c r="AB345" s="5" t="str" cm="1">
        <f t="array" aca="1" ref="AB345" ca="1">HYPERLINK("#"&amp;CELL("direccion",Tabla_471062!A341),"338")</f>
        <v>338</v>
      </c>
      <c r="AC345" s="5" t="str" cm="1">
        <f t="array" aca="1" ref="AC345" ca="1">HYPERLINK("#"&amp;CELL("direccion",Tabla_471074!A341),"338")</f>
        <v>338</v>
      </c>
      <c r="AD345" t="s">
        <v>213</v>
      </c>
      <c r="AE345" s="3">
        <v>45747</v>
      </c>
    </row>
    <row r="346" spans="1:31" x14ac:dyDescent="0.3">
      <c r="A346">
        <v>2025</v>
      </c>
      <c r="B346" s="3">
        <v>45658</v>
      </c>
      <c r="C346" s="3">
        <v>45747</v>
      </c>
      <c r="D346" t="s">
        <v>84</v>
      </c>
      <c r="E346">
        <v>89</v>
      </c>
      <c r="F346" t="s">
        <v>366</v>
      </c>
      <c r="G346" t="s">
        <v>366</v>
      </c>
      <c r="H346" t="s">
        <v>225</v>
      </c>
      <c r="I346" t="s">
        <v>1019</v>
      </c>
      <c r="J346" t="s">
        <v>584</v>
      </c>
      <c r="K346" t="s">
        <v>1020</v>
      </c>
      <c r="L346" t="s">
        <v>92</v>
      </c>
      <c r="M346">
        <v>7364</v>
      </c>
      <c r="N346" t="s">
        <v>212</v>
      </c>
      <c r="O346">
        <v>6315.08</v>
      </c>
      <c r="P346" t="s">
        <v>212</v>
      </c>
      <c r="Q346" s="5" t="str" cm="1">
        <f t="array" aca="1" ref="Q346" ca="1">HYPERLINK("#"&amp;CELL("direccion",Tabla_471065!A342),"339")</f>
        <v>339</v>
      </c>
      <c r="R346" s="5" t="str" cm="1">
        <f t="array" aca="1" ref="R346" ca="1">HYPERLINK("#"&amp;CELL("direccion",Tabla_471039!A342),"339")</f>
        <v>339</v>
      </c>
      <c r="S346" s="5" t="str" cm="1">
        <f t="array" aca="1" ref="S346" ca="1">HYPERLINK("#"&amp;CELL("direccion",Tabla_471067!A342),"339")</f>
        <v>339</v>
      </c>
      <c r="T346" s="5" t="str" cm="1">
        <f t="array" aca="1" ref="T346" ca="1">HYPERLINK("#"&amp;CELL("direccion",Tabla_471023!A342),"339")</f>
        <v>339</v>
      </c>
      <c r="U346" s="5" t="str" cm="1">
        <f t="array" aca="1" ref="U346" ca="1">HYPERLINK("#"&amp;CELL("direccion",Tabla_471047!A342),"339")</f>
        <v>339</v>
      </c>
      <c r="V346" s="5" t="str" cm="1">
        <f t="array" aca="1" ref="V346" ca="1">HYPERLINK("#"&amp;CELL("direccion",Tabla_471030!A342),"339")</f>
        <v>339</v>
      </c>
      <c r="W346" s="5" t="str" cm="1">
        <f t="array" aca="1" ref="W346" ca="1">HYPERLINK("#"&amp;CELL("direccion",Tabla_471041!A342),"339")</f>
        <v>339</v>
      </c>
      <c r="X346" s="5" t="str" cm="1">
        <f t="array" aca="1" ref="X346" ca="1">HYPERLINK("#"&amp;CELL("direccion",Tabla_471031!A342),"339")</f>
        <v>339</v>
      </c>
      <c r="Y346" s="5" t="str" cm="1">
        <f t="array" aca="1" ref="Y346" ca="1">HYPERLINK("#"&amp;CELL("direccion",Tabla_471032!A342),"339")</f>
        <v>339</v>
      </c>
      <c r="Z346" s="5" t="str" cm="1">
        <f t="array" aca="1" ref="Z346" ca="1">HYPERLINK("#"&amp;CELL("direccion",Tabla_471059!A342),"339")</f>
        <v>339</v>
      </c>
      <c r="AA346" s="5" t="str" cm="1">
        <f t="array" aca="1" ref="AA346" ca="1">HYPERLINK("#"&amp;CELL("direccion",Tabla_471071!A342),"339")</f>
        <v>339</v>
      </c>
      <c r="AB346" s="5" t="str" cm="1">
        <f t="array" aca="1" ref="AB346" ca="1">HYPERLINK("#"&amp;CELL("direccion",Tabla_471062!A342),"339")</f>
        <v>339</v>
      </c>
      <c r="AC346" s="5" t="str" cm="1">
        <f t="array" aca="1" ref="AC346" ca="1">HYPERLINK("#"&amp;CELL("direccion",Tabla_471074!A342),"339")</f>
        <v>339</v>
      </c>
      <c r="AD346" t="s">
        <v>213</v>
      </c>
      <c r="AE346" s="3">
        <v>45747</v>
      </c>
    </row>
    <row r="347" spans="1:31" x14ac:dyDescent="0.3">
      <c r="A347">
        <v>2025</v>
      </c>
      <c r="B347" s="3">
        <v>45658</v>
      </c>
      <c r="C347" s="3">
        <v>45747</v>
      </c>
      <c r="D347" t="s">
        <v>84</v>
      </c>
      <c r="E347">
        <v>89</v>
      </c>
      <c r="F347" t="s">
        <v>366</v>
      </c>
      <c r="G347" t="s">
        <v>366</v>
      </c>
      <c r="H347" t="s">
        <v>225</v>
      </c>
      <c r="I347" t="s">
        <v>1021</v>
      </c>
      <c r="J347" t="s">
        <v>831</v>
      </c>
      <c r="K347" t="s">
        <v>449</v>
      </c>
      <c r="L347" t="s">
        <v>91</v>
      </c>
      <c r="M347">
        <v>7364</v>
      </c>
      <c r="N347" t="s">
        <v>212</v>
      </c>
      <c r="O347">
        <v>6315.08</v>
      </c>
      <c r="P347" t="s">
        <v>212</v>
      </c>
      <c r="Q347" s="5" t="str" cm="1">
        <f t="array" aca="1" ref="Q347" ca="1">HYPERLINK("#"&amp;CELL("direccion",Tabla_471065!A343),"340")</f>
        <v>340</v>
      </c>
      <c r="R347" s="5" t="str" cm="1">
        <f t="array" aca="1" ref="R347" ca="1">HYPERLINK("#"&amp;CELL("direccion",Tabla_471039!A343),"340")</f>
        <v>340</v>
      </c>
      <c r="S347" s="5" t="str" cm="1">
        <f t="array" aca="1" ref="S347" ca="1">HYPERLINK("#"&amp;CELL("direccion",Tabla_471067!A343),"340")</f>
        <v>340</v>
      </c>
      <c r="T347" s="5" t="str" cm="1">
        <f t="array" aca="1" ref="T347" ca="1">HYPERLINK("#"&amp;CELL("direccion",Tabla_471023!A343),"340")</f>
        <v>340</v>
      </c>
      <c r="U347" s="5" t="str" cm="1">
        <f t="array" aca="1" ref="U347" ca="1">HYPERLINK("#"&amp;CELL("direccion",Tabla_471047!A343),"340")</f>
        <v>340</v>
      </c>
      <c r="V347" s="5" t="str" cm="1">
        <f t="array" aca="1" ref="V347" ca="1">HYPERLINK("#"&amp;CELL("direccion",Tabla_471030!A343),"340")</f>
        <v>340</v>
      </c>
      <c r="W347" s="5" t="str" cm="1">
        <f t="array" aca="1" ref="W347" ca="1">HYPERLINK("#"&amp;CELL("direccion",Tabla_471041!A343),"340")</f>
        <v>340</v>
      </c>
      <c r="X347" s="5" t="str" cm="1">
        <f t="array" aca="1" ref="X347" ca="1">HYPERLINK("#"&amp;CELL("direccion",Tabla_471031!A343),"340")</f>
        <v>340</v>
      </c>
      <c r="Y347" s="5" t="str" cm="1">
        <f t="array" aca="1" ref="Y347" ca="1">HYPERLINK("#"&amp;CELL("direccion",Tabla_471032!A343),"340")</f>
        <v>340</v>
      </c>
      <c r="Z347" s="5" t="str" cm="1">
        <f t="array" aca="1" ref="Z347" ca="1">HYPERLINK("#"&amp;CELL("direccion",Tabla_471059!A343),"340")</f>
        <v>340</v>
      </c>
      <c r="AA347" s="5" t="str" cm="1">
        <f t="array" aca="1" ref="AA347" ca="1">HYPERLINK("#"&amp;CELL("direccion",Tabla_471071!A343),"340")</f>
        <v>340</v>
      </c>
      <c r="AB347" s="5" t="str" cm="1">
        <f t="array" aca="1" ref="AB347" ca="1">HYPERLINK("#"&amp;CELL("direccion",Tabla_471062!A343),"340")</f>
        <v>340</v>
      </c>
      <c r="AC347" s="5" t="str" cm="1">
        <f t="array" aca="1" ref="AC347" ca="1">HYPERLINK("#"&amp;CELL("direccion",Tabla_471074!A343),"340")</f>
        <v>340</v>
      </c>
      <c r="AD347" t="s">
        <v>213</v>
      </c>
      <c r="AE347" s="3">
        <v>45747</v>
      </c>
    </row>
    <row r="348" spans="1:31" x14ac:dyDescent="0.3">
      <c r="A348">
        <v>2025</v>
      </c>
      <c r="B348" s="3">
        <v>45658</v>
      </c>
      <c r="C348" s="3">
        <v>45747</v>
      </c>
      <c r="D348" t="s">
        <v>84</v>
      </c>
      <c r="E348">
        <v>89</v>
      </c>
      <c r="F348" t="s">
        <v>411</v>
      </c>
      <c r="G348" t="s">
        <v>411</v>
      </c>
      <c r="H348" t="s">
        <v>225</v>
      </c>
      <c r="I348" t="s">
        <v>551</v>
      </c>
      <c r="J348" t="s">
        <v>485</v>
      </c>
      <c r="K348" t="s">
        <v>1022</v>
      </c>
      <c r="L348" t="s">
        <v>91</v>
      </c>
      <c r="M348">
        <v>7364</v>
      </c>
      <c r="N348" t="s">
        <v>212</v>
      </c>
      <c r="O348">
        <v>6315.08</v>
      </c>
      <c r="P348" t="s">
        <v>212</v>
      </c>
      <c r="Q348" s="5" t="str" cm="1">
        <f t="array" aca="1" ref="Q348" ca="1">HYPERLINK("#"&amp;CELL("direccion",Tabla_471065!A344),"341")</f>
        <v>341</v>
      </c>
      <c r="R348" s="5" t="str" cm="1">
        <f t="array" aca="1" ref="R348" ca="1">HYPERLINK("#"&amp;CELL("direccion",Tabla_471039!A344),"341")</f>
        <v>341</v>
      </c>
      <c r="S348" s="5" t="str" cm="1">
        <f t="array" aca="1" ref="S348" ca="1">HYPERLINK("#"&amp;CELL("direccion",Tabla_471067!A344),"341")</f>
        <v>341</v>
      </c>
      <c r="T348" s="5" t="str" cm="1">
        <f t="array" aca="1" ref="T348" ca="1">HYPERLINK("#"&amp;CELL("direccion",Tabla_471023!A344),"341")</f>
        <v>341</v>
      </c>
      <c r="U348" s="5" t="str" cm="1">
        <f t="array" aca="1" ref="U348" ca="1">HYPERLINK("#"&amp;CELL("direccion",Tabla_471047!A344),"341")</f>
        <v>341</v>
      </c>
      <c r="V348" s="5" t="str" cm="1">
        <f t="array" aca="1" ref="V348" ca="1">HYPERLINK("#"&amp;CELL("direccion",Tabla_471030!A344),"341")</f>
        <v>341</v>
      </c>
      <c r="W348" s="5" t="str" cm="1">
        <f t="array" aca="1" ref="W348" ca="1">HYPERLINK("#"&amp;CELL("direccion",Tabla_471041!A344),"341")</f>
        <v>341</v>
      </c>
      <c r="X348" s="5" t="str" cm="1">
        <f t="array" aca="1" ref="X348" ca="1">HYPERLINK("#"&amp;CELL("direccion",Tabla_471031!A344),"341")</f>
        <v>341</v>
      </c>
      <c r="Y348" s="5" t="str" cm="1">
        <f t="array" aca="1" ref="Y348" ca="1">HYPERLINK("#"&amp;CELL("direccion",Tabla_471032!A344),"341")</f>
        <v>341</v>
      </c>
      <c r="Z348" s="5" t="str" cm="1">
        <f t="array" aca="1" ref="Z348" ca="1">HYPERLINK("#"&amp;CELL("direccion",Tabla_471059!A344),"341")</f>
        <v>341</v>
      </c>
      <c r="AA348" s="5" t="str" cm="1">
        <f t="array" aca="1" ref="AA348" ca="1">HYPERLINK("#"&amp;CELL("direccion",Tabla_471071!A344),"341")</f>
        <v>341</v>
      </c>
      <c r="AB348" s="5" t="str" cm="1">
        <f t="array" aca="1" ref="AB348" ca="1">HYPERLINK("#"&amp;CELL("direccion",Tabla_471062!A344),"341")</f>
        <v>341</v>
      </c>
      <c r="AC348" s="5" t="str" cm="1">
        <f t="array" aca="1" ref="AC348" ca="1">HYPERLINK("#"&amp;CELL("direccion",Tabla_471074!A344),"341")</f>
        <v>341</v>
      </c>
      <c r="AD348" t="s">
        <v>213</v>
      </c>
      <c r="AE348" s="3">
        <v>45747</v>
      </c>
    </row>
    <row r="349" spans="1:31" x14ac:dyDescent="0.3">
      <c r="A349">
        <v>2025</v>
      </c>
      <c r="B349" s="3">
        <v>45658</v>
      </c>
      <c r="C349" s="3">
        <v>45747</v>
      </c>
      <c r="D349" t="s">
        <v>84</v>
      </c>
      <c r="E349">
        <v>89</v>
      </c>
      <c r="F349" t="s">
        <v>366</v>
      </c>
      <c r="G349" t="s">
        <v>366</v>
      </c>
      <c r="H349" t="s">
        <v>225</v>
      </c>
      <c r="I349" t="s">
        <v>1023</v>
      </c>
      <c r="J349" t="s">
        <v>453</v>
      </c>
      <c r="K349" t="s">
        <v>435</v>
      </c>
      <c r="L349" t="s">
        <v>92</v>
      </c>
      <c r="M349">
        <v>8399</v>
      </c>
      <c r="N349" t="s">
        <v>212</v>
      </c>
      <c r="O349">
        <v>6909.9000000000005</v>
      </c>
      <c r="P349" t="s">
        <v>212</v>
      </c>
      <c r="Q349" s="5" t="str" cm="1">
        <f t="array" aca="1" ref="Q349" ca="1">HYPERLINK("#"&amp;CELL("direccion",Tabla_471065!A345),"342")</f>
        <v>342</v>
      </c>
      <c r="R349" s="5" t="str" cm="1">
        <f t="array" aca="1" ref="R349" ca="1">HYPERLINK("#"&amp;CELL("direccion",Tabla_471039!A345),"342")</f>
        <v>342</v>
      </c>
      <c r="S349" s="5" t="str" cm="1">
        <f t="array" aca="1" ref="S349" ca="1">HYPERLINK("#"&amp;CELL("direccion",Tabla_471067!A345),"342")</f>
        <v>342</v>
      </c>
      <c r="T349" s="5" t="str" cm="1">
        <f t="array" aca="1" ref="T349" ca="1">HYPERLINK("#"&amp;CELL("direccion",Tabla_471023!A345),"342")</f>
        <v>342</v>
      </c>
      <c r="U349" s="5" t="str" cm="1">
        <f t="array" aca="1" ref="U349" ca="1">HYPERLINK("#"&amp;CELL("direccion",Tabla_471047!A345),"342")</f>
        <v>342</v>
      </c>
      <c r="V349" s="5" t="str" cm="1">
        <f t="array" aca="1" ref="V349" ca="1">HYPERLINK("#"&amp;CELL("direccion",Tabla_471030!A345),"342")</f>
        <v>342</v>
      </c>
      <c r="W349" s="5" t="str" cm="1">
        <f t="array" aca="1" ref="W349" ca="1">HYPERLINK("#"&amp;CELL("direccion",Tabla_471041!A345),"342")</f>
        <v>342</v>
      </c>
      <c r="X349" s="5" t="str" cm="1">
        <f t="array" aca="1" ref="X349" ca="1">HYPERLINK("#"&amp;CELL("direccion",Tabla_471031!A345),"342")</f>
        <v>342</v>
      </c>
      <c r="Y349" s="5" t="str" cm="1">
        <f t="array" aca="1" ref="Y349" ca="1">HYPERLINK("#"&amp;CELL("direccion",Tabla_471032!A345),"342")</f>
        <v>342</v>
      </c>
      <c r="Z349" s="5" t="str" cm="1">
        <f t="array" aca="1" ref="Z349" ca="1">HYPERLINK("#"&amp;CELL("direccion",Tabla_471059!A345),"342")</f>
        <v>342</v>
      </c>
      <c r="AA349" s="5" t="str" cm="1">
        <f t="array" aca="1" ref="AA349" ca="1">HYPERLINK("#"&amp;CELL("direccion",Tabla_471071!A345),"342")</f>
        <v>342</v>
      </c>
      <c r="AB349" s="5" t="str" cm="1">
        <f t="array" aca="1" ref="AB349" ca="1">HYPERLINK("#"&amp;CELL("direccion",Tabla_471062!A345),"342")</f>
        <v>342</v>
      </c>
      <c r="AC349" s="5" t="str" cm="1">
        <f t="array" aca="1" ref="AC349" ca="1">HYPERLINK("#"&amp;CELL("direccion",Tabla_471074!A345),"342")</f>
        <v>342</v>
      </c>
      <c r="AD349" t="s">
        <v>213</v>
      </c>
      <c r="AE349" s="3">
        <v>45747</v>
      </c>
    </row>
    <row r="350" spans="1:31" x14ac:dyDescent="0.3">
      <c r="A350">
        <v>2025</v>
      </c>
      <c r="B350" s="3">
        <v>45658</v>
      </c>
      <c r="C350" s="3">
        <v>45747</v>
      </c>
      <c r="D350" t="s">
        <v>84</v>
      </c>
      <c r="E350">
        <v>89</v>
      </c>
      <c r="F350" t="s">
        <v>412</v>
      </c>
      <c r="G350" t="s">
        <v>412</v>
      </c>
      <c r="H350" t="s">
        <v>225</v>
      </c>
      <c r="I350" t="s">
        <v>1024</v>
      </c>
      <c r="J350" t="s">
        <v>453</v>
      </c>
      <c r="K350" t="s">
        <v>672</v>
      </c>
      <c r="L350" t="s">
        <v>91</v>
      </c>
      <c r="M350">
        <v>8399</v>
      </c>
      <c r="N350" t="s">
        <v>212</v>
      </c>
      <c r="O350">
        <v>6909.9000000000005</v>
      </c>
      <c r="P350" t="s">
        <v>212</v>
      </c>
      <c r="Q350" s="5" t="str" cm="1">
        <f t="array" aca="1" ref="Q350" ca="1">HYPERLINK("#"&amp;CELL("direccion",Tabla_471065!A346),"343")</f>
        <v>343</v>
      </c>
      <c r="R350" s="5" t="str" cm="1">
        <f t="array" aca="1" ref="R350" ca="1">HYPERLINK("#"&amp;CELL("direccion",Tabla_471039!A346),"343")</f>
        <v>343</v>
      </c>
      <c r="S350" s="5" t="str" cm="1">
        <f t="array" aca="1" ref="S350" ca="1">HYPERLINK("#"&amp;CELL("direccion",Tabla_471067!A346),"343")</f>
        <v>343</v>
      </c>
      <c r="T350" s="5" t="str" cm="1">
        <f t="array" aca="1" ref="T350" ca="1">HYPERLINK("#"&amp;CELL("direccion",Tabla_471023!A346),"343")</f>
        <v>343</v>
      </c>
      <c r="U350" s="5" t="str" cm="1">
        <f t="array" aca="1" ref="U350" ca="1">HYPERLINK("#"&amp;CELL("direccion",Tabla_471047!A346),"343")</f>
        <v>343</v>
      </c>
      <c r="V350" s="5" t="str" cm="1">
        <f t="array" aca="1" ref="V350" ca="1">HYPERLINK("#"&amp;CELL("direccion",Tabla_471030!A346),"343")</f>
        <v>343</v>
      </c>
      <c r="W350" s="5" t="str" cm="1">
        <f t="array" aca="1" ref="W350" ca="1">HYPERLINK("#"&amp;CELL("direccion",Tabla_471041!A346),"343")</f>
        <v>343</v>
      </c>
      <c r="X350" s="5" t="str" cm="1">
        <f t="array" aca="1" ref="X350" ca="1">HYPERLINK("#"&amp;CELL("direccion",Tabla_471031!A346),"343")</f>
        <v>343</v>
      </c>
      <c r="Y350" s="5" t="str" cm="1">
        <f t="array" aca="1" ref="Y350" ca="1">HYPERLINK("#"&amp;CELL("direccion",Tabla_471032!A346),"343")</f>
        <v>343</v>
      </c>
      <c r="Z350" s="5" t="str" cm="1">
        <f t="array" aca="1" ref="Z350" ca="1">HYPERLINK("#"&amp;CELL("direccion",Tabla_471059!A346),"343")</f>
        <v>343</v>
      </c>
      <c r="AA350" s="5" t="str" cm="1">
        <f t="array" aca="1" ref="AA350" ca="1">HYPERLINK("#"&amp;CELL("direccion",Tabla_471071!A346),"343")</f>
        <v>343</v>
      </c>
      <c r="AB350" s="5" t="str" cm="1">
        <f t="array" aca="1" ref="AB350" ca="1">HYPERLINK("#"&amp;CELL("direccion",Tabla_471062!A346),"343")</f>
        <v>343</v>
      </c>
      <c r="AC350" s="5" t="str" cm="1">
        <f t="array" aca="1" ref="AC350" ca="1">HYPERLINK("#"&amp;CELL("direccion",Tabla_471074!A346),"343")</f>
        <v>343</v>
      </c>
      <c r="AD350" t="s">
        <v>213</v>
      </c>
      <c r="AE350" s="3">
        <v>45747</v>
      </c>
    </row>
    <row r="351" spans="1:31" x14ac:dyDescent="0.3">
      <c r="A351">
        <v>2025</v>
      </c>
      <c r="B351" s="3">
        <v>45658</v>
      </c>
      <c r="C351" s="3">
        <v>45747</v>
      </c>
      <c r="D351" t="s">
        <v>84</v>
      </c>
      <c r="E351">
        <v>89</v>
      </c>
      <c r="F351" t="s">
        <v>412</v>
      </c>
      <c r="G351" t="s">
        <v>412</v>
      </c>
      <c r="H351" t="s">
        <v>225</v>
      </c>
      <c r="I351" t="s">
        <v>1025</v>
      </c>
      <c r="J351" t="s">
        <v>460</v>
      </c>
      <c r="K351" t="s">
        <v>1020</v>
      </c>
      <c r="L351" t="s">
        <v>92</v>
      </c>
      <c r="M351">
        <v>8399</v>
      </c>
      <c r="N351" t="s">
        <v>212</v>
      </c>
      <c r="O351">
        <v>6909.9000000000005</v>
      </c>
      <c r="P351" t="s">
        <v>212</v>
      </c>
      <c r="Q351" s="5" t="str" cm="1">
        <f t="array" aca="1" ref="Q351" ca="1">HYPERLINK("#"&amp;CELL("direccion",Tabla_471065!A347),"344")</f>
        <v>344</v>
      </c>
      <c r="R351" s="5" t="str" cm="1">
        <f t="array" aca="1" ref="R351" ca="1">HYPERLINK("#"&amp;CELL("direccion",Tabla_471039!A347),"344")</f>
        <v>344</v>
      </c>
      <c r="S351" s="5" t="str" cm="1">
        <f t="array" aca="1" ref="S351" ca="1">HYPERLINK("#"&amp;CELL("direccion",Tabla_471067!A347),"344")</f>
        <v>344</v>
      </c>
      <c r="T351" s="5" t="str" cm="1">
        <f t="array" aca="1" ref="T351" ca="1">HYPERLINK("#"&amp;CELL("direccion",Tabla_471023!A347),"344")</f>
        <v>344</v>
      </c>
      <c r="U351" s="5" t="str" cm="1">
        <f t="array" aca="1" ref="U351" ca="1">HYPERLINK("#"&amp;CELL("direccion",Tabla_471047!A347),"344")</f>
        <v>344</v>
      </c>
      <c r="V351" s="5" t="str" cm="1">
        <f t="array" aca="1" ref="V351" ca="1">HYPERLINK("#"&amp;CELL("direccion",Tabla_471030!A347),"344")</f>
        <v>344</v>
      </c>
      <c r="W351" s="5" t="str" cm="1">
        <f t="array" aca="1" ref="W351" ca="1">HYPERLINK("#"&amp;CELL("direccion",Tabla_471041!A347),"344")</f>
        <v>344</v>
      </c>
      <c r="X351" s="5" t="str" cm="1">
        <f t="array" aca="1" ref="X351" ca="1">HYPERLINK("#"&amp;CELL("direccion",Tabla_471031!A347),"344")</f>
        <v>344</v>
      </c>
      <c r="Y351" s="5" t="str" cm="1">
        <f t="array" aca="1" ref="Y351" ca="1">HYPERLINK("#"&amp;CELL("direccion",Tabla_471032!A347),"344")</f>
        <v>344</v>
      </c>
      <c r="Z351" s="5" t="str" cm="1">
        <f t="array" aca="1" ref="Z351" ca="1">HYPERLINK("#"&amp;CELL("direccion",Tabla_471059!A347),"344")</f>
        <v>344</v>
      </c>
      <c r="AA351" s="5" t="str" cm="1">
        <f t="array" aca="1" ref="AA351" ca="1">HYPERLINK("#"&amp;CELL("direccion",Tabla_471071!A347),"344")</f>
        <v>344</v>
      </c>
      <c r="AB351" s="5" t="str" cm="1">
        <f t="array" aca="1" ref="AB351" ca="1">HYPERLINK("#"&amp;CELL("direccion",Tabla_471062!A347),"344")</f>
        <v>344</v>
      </c>
      <c r="AC351" s="5" t="str" cm="1">
        <f t="array" aca="1" ref="AC351" ca="1">HYPERLINK("#"&amp;CELL("direccion",Tabla_471074!A347),"344")</f>
        <v>344</v>
      </c>
      <c r="AD351" t="s">
        <v>213</v>
      </c>
      <c r="AE351" s="3">
        <v>45747</v>
      </c>
    </row>
    <row r="352" spans="1:31" x14ac:dyDescent="0.3">
      <c r="A352">
        <v>2025</v>
      </c>
      <c r="B352" s="3">
        <v>45658</v>
      </c>
      <c r="C352" s="3">
        <v>45747</v>
      </c>
      <c r="D352" t="s">
        <v>84</v>
      </c>
      <c r="E352">
        <v>89</v>
      </c>
      <c r="F352" t="s">
        <v>366</v>
      </c>
      <c r="G352" t="s">
        <v>366</v>
      </c>
      <c r="H352" t="s">
        <v>225</v>
      </c>
      <c r="I352" t="s">
        <v>1026</v>
      </c>
      <c r="J352" t="s">
        <v>916</v>
      </c>
      <c r="K352" t="s">
        <v>434</v>
      </c>
      <c r="L352" t="s">
        <v>92</v>
      </c>
      <c r="M352">
        <v>8399</v>
      </c>
      <c r="N352" t="s">
        <v>212</v>
      </c>
      <c r="O352">
        <v>6909.9000000000005</v>
      </c>
      <c r="P352" t="s">
        <v>212</v>
      </c>
      <c r="Q352" s="5" t="str" cm="1">
        <f t="array" aca="1" ref="Q352" ca="1">HYPERLINK("#"&amp;CELL("direccion",Tabla_471065!A348),"345")</f>
        <v>345</v>
      </c>
      <c r="R352" s="5" t="str" cm="1">
        <f t="array" aca="1" ref="R352" ca="1">HYPERLINK("#"&amp;CELL("direccion",Tabla_471039!A348),"345")</f>
        <v>345</v>
      </c>
      <c r="S352" s="5" t="str" cm="1">
        <f t="array" aca="1" ref="S352" ca="1">HYPERLINK("#"&amp;CELL("direccion",Tabla_471067!A348),"345")</f>
        <v>345</v>
      </c>
      <c r="T352" s="5" t="str" cm="1">
        <f t="array" aca="1" ref="T352" ca="1">HYPERLINK("#"&amp;CELL("direccion",Tabla_471023!A348),"345")</f>
        <v>345</v>
      </c>
      <c r="U352" s="5" t="str" cm="1">
        <f t="array" aca="1" ref="U352" ca="1">HYPERLINK("#"&amp;CELL("direccion",Tabla_471047!A348),"345")</f>
        <v>345</v>
      </c>
      <c r="V352" s="5" t="str" cm="1">
        <f t="array" aca="1" ref="V352" ca="1">HYPERLINK("#"&amp;CELL("direccion",Tabla_471030!A348),"345")</f>
        <v>345</v>
      </c>
      <c r="W352" s="5" t="str" cm="1">
        <f t="array" aca="1" ref="W352" ca="1">HYPERLINK("#"&amp;CELL("direccion",Tabla_471041!A348),"345")</f>
        <v>345</v>
      </c>
      <c r="X352" s="5" t="str" cm="1">
        <f t="array" aca="1" ref="X352" ca="1">HYPERLINK("#"&amp;CELL("direccion",Tabla_471031!A348),"345")</f>
        <v>345</v>
      </c>
      <c r="Y352" s="5" t="str" cm="1">
        <f t="array" aca="1" ref="Y352" ca="1">HYPERLINK("#"&amp;CELL("direccion",Tabla_471032!A348),"345")</f>
        <v>345</v>
      </c>
      <c r="Z352" s="5" t="str" cm="1">
        <f t="array" aca="1" ref="Z352" ca="1">HYPERLINK("#"&amp;CELL("direccion",Tabla_471059!A348),"345")</f>
        <v>345</v>
      </c>
      <c r="AA352" s="5" t="str" cm="1">
        <f t="array" aca="1" ref="AA352" ca="1">HYPERLINK("#"&amp;CELL("direccion",Tabla_471071!A348),"345")</f>
        <v>345</v>
      </c>
      <c r="AB352" s="5" t="str" cm="1">
        <f t="array" aca="1" ref="AB352" ca="1">HYPERLINK("#"&amp;CELL("direccion",Tabla_471062!A348),"345")</f>
        <v>345</v>
      </c>
      <c r="AC352" s="5" t="str" cm="1">
        <f t="array" aca="1" ref="AC352" ca="1">HYPERLINK("#"&amp;CELL("direccion",Tabla_471074!A348),"345")</f>
        <v>345</v>
      </c>
      <c r="AD352" t="s">
        <v>213</v>
      </c>
      <c r="AE352" s="3">
        <v>45747</v>
      </c>
    </row>
    <row r="353" spans="1:31" x14ac:dyDescent="0.3">
      <c r="A353">
        <v>2025</v>
      </c>
      <c r="B353" s="3">
        <v>45658</v>
      </c>
      <c r="C353" s="3">
        <v>45747</v>
      </c>
      <c r="D353" t="s">
        <v>84</v>
      </c>
      <c r="E353">
        <v>89</v>
      </c>
      <c r="F353" t="s">
        <v>410</v>
      </c>
      <c r="G353" t="s">
        <v>410</v>
      </c>
      <c r="H353" t="s">
        <v>225</v>
      </c>
      <c r="I353" t="s">
        <v>658</v>
      </c>
      <c r="J353" t="s">
        <v>641</v>
      </c>
      <c r="K353" t="s">
        <v>830</v>
      </c>
      <c r="L353" t="s">
        <v>92</v>
      </c>
      <c r="M353">
        <v>7364</v>
      </c>
      <c r="N353" t="s">
        <v>212</v>
      </c>
      <c r="O353">
        <v>6315.08</v>
      </c>
      <c r="P353" t="s">
        <v>212</v>
      </c>
      <c r="Q353" s="5" t="str" cm="1">
        <f t="array" aca="1" ref="Q353" ca="1">HYPERLINK("#"&amp;CELL("direccion",Tabla_471065!A349),"346")</f>
        <v>346</v>
      </c>
      <c r="R353" s="5" t="str" cm="1">
        <f t="array" aca="1" ref="R353" ca="1">HYPERLINK("#"&amp;CELL("direccion",Tabla_471039!A349),"346")</f>
        <v>346</v>
      </c>
      <c r="S353" s="5" t="str" cm="1">
        <f t="array" aca="1" ref="S353" ca="1">HYPERLINK("#"&amp;CELL("direccion",Tabla_471067!A349),"346")</f>
        <v>346</v>
      </c>
      <c r="T353" s="5" t="str" cm="1">
        <f t="array" aca="1" ref="T353" ca="1">HYPERLINK("#"&amp;CELL("direccion",Tabla_471023!A349),"346")</f>
        <v>346</v>
      </c>
      <c r="U353" s="5" t="str" cm="1">
        <f t="array" aca="1" ref="U353" ca="1">HYPERLINK("#"&amp;CELL("direccion",Tabla_471047!A349),"346")</f>
        <v>346</v>
      </c>
      <c r="V353" s="5" t="str" cm="1">
        <f t="array" aca="1" ref="V353" ca="1">HYPERLINK("#"&amp;CELL("direccion",Tabla_471030!A349),"346")</f>
        <v>346</v>
      </c>
      <c r="W353" s="5" t="str" cm="1">
        <f t="array" aca="1" ref="W353" ca="1">HYPERLINK("#"&amp;CELL("direccion",Tabla_471041!A349),"346")</f>
        <v>346</v>
      </c>
      <c r="X353" s="5" t="str" cm="1">
        <f t="array" aca="1" ref="X353" ca="1">HYPERLINK("#"&amp;CELL("direccion",Tabla_471031!A349),"346")</f>
        <v>346</v>
      </c>
      <c r="Y353" s="5" t="str" cm="1">
        <f t="array" aca="1" ref="Y353" ca="1">HYPERLINK("#"&amp;CELL("direccion",Tabla_471032!A349),"346")</f>
        <v>346</v>
      </c>
      <c r="Z353" s="5" t="str" cm="1">
        <f t="array" aca="1" ref="Z353" ca="1">HYPERLINK("#"&amp;CELL("direccion",Tabla_471059!A349),"346")</f>
        <v>346</v>
      </c>
      <c r="AA353" s="5" t="str" cm="1">
        <f t="array" aca="1" ref="AA353" ca="1">HYPERLINK("#"&amp;CELL("direccion",Tabla_471071!A349),"346")</f>
        <v>346</v>
      </c>
      <c r="AB353" s="5" t="str" cm="1">
        <f t="array" aca="1" ref="AB353" ca="1">HYPERLINK("#"&amp;CELL("direccion",Tabla_471062!A349),"346")</f>
        <v>346</v>
      </c>
      <c r="AC353" s="5" t="str" cm="1">
        <f t="array" aca="1" ref="AC353" ca="1">HYPERLINK("#"&amp;CELL("direccion",Tabla_471074!A349),"346")</f>
        <v>346</v>
      </c>
      <c r="AD353" t="s">
        <v>213</v>
      </c>
      <c r="AE353" s="3">
        <v>45747</v>
      </c>
    </row>
    <row r="354" spans="1:31" x14ac:dyDescent="0.3">
      <c r="A354">
        <v>2025</v>
      </c>
      <c r="B354" s="3">
        <v>45658</v>
      </c>
      <c r="C354" s="3">
        <v>45747</v>
      </c>
      <c r="D354" t="s">
        <v>84</v>
      </c>
      <c r="E354">
        <v>89</v>
      </c>
      <c r="F354" t="s">
        <v>410</v>
      </c>
      <c r="G354" t="s">
        <v>410</v>
      </c>
      <c r="H354" t="s">
        <v>225</v>
      </c>
      <c r="I354" t="s">
        <v>761</v>
      </c>
      <c r="J354" t="s">
        <v>432</v>
      </c>
      <c r="K354" t="s">
        <v>557</v>
      </c>
      <c r="L354" t="s">
        <v>92</v>
      </c>
      <c r="M354">
        <v>7364</v>
      </c>
      <c r="N354" t="s">
        <v>212</v>
      </c>
      <c r="O354">
        <v>6315.08</v>
      </c>
      <c r="P354" t="s">
        <v>212</v>
      </c>
      <c r="Q354" s="5" t="str" cm="1">
        <f t="array" aca="1" ref="Q354" ca="1">HYPERLINK("#"&amp;CELL("direccion",Tabla_471065!A350),"347")</f>
        <v>347</v>
      </c>
      <c r="R354" s="5" t="str" cm="1">
        <f t="array" aca="1" ref="R354" ca="1">HYPERLINK("#"&amp;CELL("direccion",Tabla_471039!A350),"347")</f>
        <v>347</v>
      </c>
      <c r="S354" s="5" t="str" cm="1">
        <f t="array" aca="1" ref="S354" ca="1">HYPERLINK("#"&amp;CELL("direccion",Tabla_471067!A350),"347")</f>
        <v>347</v>
      </c>
      <c r="T354" s="5" t="str" cm="1">
        <f t="array" aca="1" ref="T354" ca="1">HYPERLINK("#"&amp;CELL("direccion",Tabla_471023!A350),"347")</f>
        <v>347</v>
      </c>
      <c r="U354" s="5" t="str" cm="1">
        <f t="array" aca="1" ref="U354" ca="1">HYPERLINK("#"&amp;CELL("direccion",Tabla_471047!A350),"347")</f>
        <v>347</v>
      </c>
      <c r="V354" s="5" t="str" cm="1">
        <f t="array" aca="1" ref="V354" ca="1">HYPERLINK("#"&amp;CELL("direccion",Tabla_471030!A350),"347")</f>
        <v>347</v>
      </c>
      <c r="W354" s="5" t="str" cm="1">
        <f t="array" aca="1" ref="W354" ca="1">HYPERLINK("#"&amp;CELL("direccion",Tabla_471041!A350),"347")</f>
        <v>347</v>
      </c>
      <c r="X354" s="5" t="str" cm="1">
        <f t="array" aca="1" ref="X354" ca="1">HYPERLINK("#"&amp;CELL("direccion",Tabla_471031!A350),"347")</f>
        <v>347</v>
      </c>
      <c r="Y354" s="5" t="str" cm="1">
        <f t="array" aca="1" ref="Y354" ca="1">HYPERLINK("#"&amp;CELL("direccion",Tabla_471032!A350),"347")</f>
        <v>347</v>
      </c>
      <c r="Z354" s="5" t="str" cm="1">
        <f t="array" aca="1" ref="Z354" ca="1">HYPERLINK("#"&amp;CELL("direccion",Tabla_471059!A350),"347")</f>
        <v>347</v>
      </c>
      <c r="AA354" s="5" t="str" cm="1">
        <f t="array" aca="1" ref="AA354" ca="1">HYPERLINK("#"&amp;CELL("direccion",Tabla_471071!A350),"347")</f>
        <v>347</v>
      </c>
      <c r="AB354" s="5" t="str" cm="1">
        <f t="array" aca="1" ref="AB354" ca="1">HYPERLINK("#"&amp;CELL("direccion",Tabla_471062!A350),"347")</f>
        <v>347</v>
      </c>
      <c r="AC354" s="5" t="str" cm="1">
        <f t="array" aca="1" ref="AC354" ca="1">HYPERLINK("#"&amp;CELL("direccion",Tabla_471074!A350),"347")</f>
        <v>347</v>
      </c>
      <c r="AD354" t="s">
        <v>213</v>
      </c>
      <c r="AE354" s="3">
        <v>45747</v>
      </c>
    </row>
    <row r="355" spans="1:31" x14ac:dyDescent="0.3">
      <c r="A355">
        <v>2025</v>
      </c>
      <c r="B355" s="3">
        <v>45658</v>
      </c>
      <c r="C355" s="3">
        <v>45747</v>
      </c>
      <c r="D355" t="s">
        <v>84</v>
      </c>
      <c r="E355">
        <v>89</v>
      </c>
      <c r="F355" t="s">
        <v>366</v>
      </c>
      <c r="G355" t="s">
        <v>366</v>
      </c>
      <c r="H355" t="s">
        <v>225</v>
      </c>
      <c r="I355" t="s">
        <v>1027</v>
      </c>
      <c r="J355" t="s">
        <v>432</v>
      </c>
      <c r="K355" t="s">
        <v>483</v>
      </c>
      <c r="L355" t="s">
        <v>91</v>
      </c>
      <c r="M355">
        <v>8399</v>
      </c>
      <c r="N355" t="s">
        <v>212</v>
      </c>
      <c r="O355">
        <v>6909.9000000000005</v>
      </c>
      <c r="P355" t="s">
        <v>212</v>
      </c>
      <c r="Q355" s="5" t="str" cm="1">
        <f t="array" aca="1" ref="Q355" ca="1">HYPERLINK("#"&amp;CELL("direccion",Tabla_471065!A351),"348")</f>
        <v>348</v>
      </c>
      <c r="R355" s="5" t="str" cm="1">
        <f t="array" aca="1" ref="R355" ca="1">HYPERLINK("#"&amp;CELL("direccion",Tabla_471039!A351),"348")</f>
        <v>348</v>
      </c>
      <c r="S355" s="5" t="str" cm="1">
        <f t="array" aca="1" ref="S355" ca="1">HYPERLINK("#"&amp;CELL("direccion",Tabla_471067!A351),"348")</f>
        <v>348</v>
      </c>
      <c r="T355" s="5" t="str" cm="1">
        <f t="array" aca="1" ref="T355" ca="1">HYPERLINK("#"&amp;CELL("direccion",Tabla_471023!A351),"348")</f>
        <v>348</v>
      </c>
      <c r="U355" s="5" t="str" cm="1">
        <f t="array" aca="1" ref="U355" ca="1">HYPERLINK("#"&amp;CELL("direccion",Tabla_471047!A351),"348")</f>
        <v>348</v>
      </c>
      <c r="V355" s="5" t="str" cm="1">
        <f t="array" aca="1" ref="V355" ca="1">HYPERLINK("#"&amp;CELL("direccion",Tabla_471030!A351),"348")</f>
        <v>348</v>
      </c>
      <c r="W355" s="5" t="str" cm="1">
        <f t="array" aca="1" ref="W355" ca="1">HYPERLINK("#"&amp;CELL("direccion",Tabla_471041!A351),"348")</f>
        <v>348</v>
      </c>
      <c r="X355" s="5" t="str" cm="1">
        <f t="array" aca="1" ref="X355" ca="1">HYPERLINK("#"&amp;CELL("direccion",Tabla_471031!A351),"348")</f>
        <v>348</v>
      </c>
      <c r="Y355" s="5" t="str" cm="1">
        <f t="array" aca="1" ref="Y355" ca="1">HYPERLINK("#"&amp;CELL("direccion",Tabla_471032!A351),"348")</f>
        <v>348</v>
      </c>
      <c r="Z355" s="5" t="str" cm="1">
        <f t="array" aca="1" ref="Z355" ca="1">HYPERLINK("#"&amp;CELL("direccion",Tabla_471059!A351),"348")</f>
        <v>348</v>
      </c>
      <c r="AA355" s="5" t="str" cm="1">
        <f t="array" aca="1" ref="AA355" ca="1">HYPERLINK("#"&amp;CELL("direccion",Tabla_471071!A351),"348")</f>
        <v>348</v>
      </c>
      <c r="AB355" s="5" t="str" cm="1">
        <f t="array" aca="1" ref="AB355" ca="1">HYPERLINK("#"&amp;CELL("direccion",Tabla_471062!A351),"348")</f>
        <v>348</v>
      </c>
      <c r="AC355" s="5" t="str" cm="1">
        <f t="array" aca="1" ref="AC355" ca="1">HYPERLINK("#"&amp;CELL("direccion",Tabla_471074!A351),"348")</f>
        <v>348</v>
      </c>
      <c r="AD355" t="s">
        <v>213</v>
      </c>
      <c r="AE355" s="3">
        <v>45747</v>
      </c>
    </row>
    <row r="356" spans="1:31" x14ac:dyDescent="0.3">
      <c r="A356">
        <v>2025</v>
      </c>
      <c r="B356" s="3">
        <v>45658</v>
      </c>
      <c r="C356" s="3">
        <v>45747</v>
      </c>
      <c r="D356" t="s">
        <v>84</v>
      </c>
      <c r="E356">
        <v>89</v>
      </c>
      <c r="F356" t="s">
        <v>412</v>
      </c>
      <c r="G356" t="s">
        <v>412</v>
      </c>
      <c r="H356" t="s">
        <v>225</v>
      </c>
      <c r="I356" t="s">
        <v>717</v>
      </c>
      <c r="J356" t="s">
        <v>522</v>
      </c>
      <c r="K356" t="s">
        <v>1028</v>
      </c>
      <c r="L356" t="s">
        <v>91</v>
      </c>
      <c r="M356">
        <v>8399</v>
      </c>
      <c r="N356" t="s">
        <v>212</v>
      </c>
      <c r="O356">
        <v>6909.9000000000005</v>
      </c>
      <c r="P356" t="s">
        <v>212</v>
      </c>
      <c r="Q356" s="5" t="str" cm="1">
        <f t="array" aca="1" ref="Q356" ca="1">HYPERLINK("#"&amp;CELL("direccion",Tabla_471065!A352),"349")</f>
        <v>349</v>
      </c>
      <c r="R356" s="5" t="str" cm="1">
        <f t="array" aca="1" ref="R356" ca="1">HYPERLINK("#"&amp;CELL("direccion",Tabla_471039!A352),"349")</f>
        <v>349</v>
      </c>
      <c r="S356" s="5" t="str" cm="1">
        <f t="array" aca="1" ref="S356" ca="1">HYPERLINK("#"&amp;CELL("direccion",Tabla_471067!A352),"349")</f>
        <v>349</v>
      </c>
      <c r="T356" s="5" t="str" cm="1">
        <f t="array" aca="1" ref="T356" ca="1">HYPERLINK("#"&amp;CELL("direccion",Tabla_471023!A352),"349")</f>
        <v>349</v>
      </c>
      <c r="U356" s="5" t="str" cm="1">
        <f t="array" aca="1" ref="U356" ca="1">HYPERLINK("#"&amp;CELL("direccion",Tabla_471047!A352),"349")</f>
        <v>349</v>
      </c>
      <c r="V356" s="5" t="str" cm="1">
        <f t="array" aca="1" ref="V356" ca="1">HYPERLINK("#"&amp;CELL("direccion",Tabla_471030!A352),"349")</f>
        <v>349</v>
      </c>
      <c r="W356" s="5" t="str" cm="1">
        <f t="array" aca="1" ref="W356" ca="1">HYPERLINK("#"&amp;CELL("direccion",Tabla_471041!A352),"349")</f>
        <v>349</v>
      </c>
      <c r="X356" s="5" t="str" cm="1">
        <f t="array" aca="1" ref="X356" ca="1">HYPERLINK("#"&amp;CELL("direccion",Tabla_471031!A352),"349")</f>
        <v>349</v>
      </c>
      <c r="Y356" s="5" t="str" cm="1">
        <f t="array" aca="1" ref="Y356" ca="1">HYPERLINK("#"&amp;CELL("direccion",Tabla_471032!A352),"349")</f>
        <v>349</v>
      </c>
      <c r="Z356" s="5" t="str" cm="1">
        <f t="array" aca="1" ref="Z356" ca="1">HYPERLINK("#"&amp;CELL("direccion",Tabla_471059!A352),"349")</f>
        <v>349</v>
      </c>
      <c r="AA356" s="5" t="str" cm="1">
        <f t="array" aca="1" ref="AA356" ca="1">HYPERLINK("#"&amp;CELL("direccion",Tabla_471071!A352),"349")</f>
        <v>349</v>
      </c>
      <c r="AB356" s="5" t="str" cm="1">
        <f t="array" aca="1" ref="AB356" ca="1">HYPERLINK("#"&amp;CELL("direccion",Tabla_471062!A352),"349")</f>
        <v>349</v>
      </c>
      <c r="AC356" s="5" t="str" cm="1">
        <f t="array" aca="1" ref="AC356" ca="1">HYPERLINK("#"&amp;CELL("direccion",Tabla_471074!A352),"349")</f>
        <v>349</v>
      </c>
      <c r="AD356" t="s">
        <v>213</v>
      </c>
      <c r="AE356" s="3">
        <v>45747</v>
      </c>
    </row>
    <row r="357" spans="1:31" x14ac:dyDescent="0.3">
      <c r="A357">
        <v>2025</v>
      </c>
      <c r="B357" s="3">
        <v>45658</v>
      </c>
      <c r="C357" s="3">
        <v>45747</v>
      </c>
      <c r="D357" t="s">
        <v>84</v>
      </c>
      <c r="E357">
        <v>89</v>
      </c>
      <c r="F357" t="s">
        <v>412</v>
      </c>
      <c r="G357" t="s">
        <v>412</v>
      </c>
      <c r="H357" t="s">
        <v>225</v>
      </c>
      <c r="I357" t="s">
        <v>1029</v>
      </c>
      <c r="J357" t="s">
        <v>537</v>
      </c>
      <c r="K357" t="s">
        <v>483</v>
      </c>
      <c r="L357" t="s">
        <v>91</v>
      </c>
      <c r="M357">
        <v>7364</v>
      </c>
      <c r="N357" t="s">
        <v>212</v>
      </c>
      <c r="O357">
        <v>6315.08</v>
      </c>
      <c r="P357" t="s">
        <v>212</v>
      </c>
      <c r="Q357" s="5" t="str" cm="1">
        <f t="array" aca="1" ref="Q357" ca="1">HYPERLINK("#"&amp;CELL("direccion",Tabla_471065!A353),"350")</f>
        <v>350</v>
      </c>
      <c r="R357" s="5" t="str" cm="1">
        <f t="array" aca="1" ref="R357" ca="1">HYPERLINK("#"&amp;CELL("direccion",Tabla_471039!A353),"350")</f>
        <v>350</v>
      </c>
      <c r="S357" s="5" t="str" cm="1">
        <f t="array" aca="1" ref="S357" ca="1">HYPERLINK("#"&amp;CELL("direccion",Tabla_471067!A353),"350")</f>
        <v>350</v>
      </c>
      <c r="T357" s="5" t="str" cm="1">
        <f t="array" aca="1" ref="T357" ca="1">HYPERLINK("#"&amp;CELL("direccion",Tabla_471023!A353),"350")</f>
        <v>350</v>
      </c>
      <c r="U357" s="5" t="str" cm="1">
        <f t="array" aca="1" ref="U357" ca="1">HYPERLINK("#"&amp;CELL("direccion",Tabla_471047!A353),"350")</f>
        <v>350</v>
      </c>
      <c r="V357" s="5" t="str" cm="1">
        <f t="array" aca="1" ref="V357" ca="1">HYPERLINK("#"&amp;CELL("direccion",Tabla_471030!A353),"350")</f>
        <v>350</v>
      </c>
      <c r="W357" s="5" t="str" cm="1">
        <f t="array" aca="1" ref="W357" ca="1">HYPERLINK("#"&amp;CELL("direccion",Tabla_471041!A353),"350")</f>
        <v>350</v>
      </c>
      <c r="X357" s="5" t="str" cm="1">
        <f t="array" aca="1" ref="X357" ca="1">HYPERLINK("#"&amp;CELL("direccion",Tabla_471031!A353),"350")</f>
        <v>350</v>
      </c>
      <c r="Y357" s="5" t="str" cm="1">
        <f t="array" aca="1" ref="Y357" ca="1">HYPERLINK("#"&amp;CELL("direccion",Tabla_471032!A353),"350")</f>
        <v>350</v>
      </c>
      <c r="Z357" s="5" t="str" cm="1">
        <f t="array" aca="1" ref="Z357" ca="1">HYPERLINK("#"&amp;CELL("direccion",Tabla_471059!A353),"350")</f>
        <v>350</v>
      </c>
      <c r="AA357" s="5" t="str" cm="1">
        <f t="array" aca="1" ref="AA357" ca="1">HYPERLINK("#"&amp;CELL("direccion",Tabla_471071!A353),"350")</f>
        <v>350</v>
      </c>
      <c r="AB357" s="5" t="str" cm="1">
        <f t="array" aca="1" ref="AB357" ca="1">HYPERLINK("#"&amp;CELL("direccion",Tabla_471062!A353),"350")</f>
        <v>350</v>
      </c>
      <c r="AC357" s="5" t="str" cm="1">
        <f t="array" aca="1" ref="AC357" ca="1">HYPERLINK("#"&amp;CELL("direccion",Tabla_471074!A353),"350")</f>
        <v>350</v>
      </c>
      <c r="AD357" t="s">
        <v>213</v>
      </c>
      <c r="AE357" s="3">
        <v>45747</v>
      </c>
    </row>
    <row r="358" spans="1:31" x14ac:dyDescent="0.3">
      <c r="A358">
        <v>2025</v>
      </c>
      <c r="B358" s="3">
        <v>45658</v>
      </c>
      <c r="C358" s="3">
        <v>45747</v>
      </c>
      <c r="D358" t="s">
        <v>84</v>
      </c>
      <c r="E358">
        <v>89</v>
      </c>
      <c r="F358" t="s">
        <v>366</v>
      </c>
      <c r="G358" t="s">
        <v>366</v>
      </c>
      <c r="H358" t="s">
        <v>225</v>
      </c>
      <c r="I358" t="s">
        <v>897</v>
      </c>
      <c r="J358" t="s">
        <v>1030</v>
      </c>
      <c r="K358" t="s">
        <v>524</v>
      </c>
      <c r="L358" t="s">
        <v>91</v>
      </c>
      <c r="M358">
        <v>7364</v>
      </c>
      <c r="N358" t="s">
        <v>212</v>
      </c>
      <c r="O358">
        <v>6315.08</v>
      </c>
      <c r="P358" t="s">
        <v>212</v>
      </c>
      <c r="Q358" s="5" t="str" cm="1">
        <f t="array" aca="1" ref="Q358" ca="1">HYPERLINK("#"&amp;CELL("direccion",Tabla_471065!A354),"351")</f>
        <v>351</v>
      </c>
      <c r="R358" s="5" t="str" cm="1">
        <f t="array" aca="1" ref="R358" ca="1">HYPERLINK("#"&amp;CELL("direccion",Tabla_471039!A354),"351")</f>
        <v>351</v>
      </c>
      <c r="S358" s="5" t="str" cm="1">
        <f t="array" aca="1" ref="S358" ca="1">HYPERLINK("#"&amp;CELL("direccion",Tabla_471067!A354),"351")</f>
        <v>351</v>
      </c>
      <c r="T358" s="5" t="str" cm="1">
        <f t="array" aca="1" ref="T358" ca="1">HYPERLINK("#"&amp;CELL("direccion",Tabla_471023!A354),"351")</f>
        <v>351</v>
      </c>
      <c r="U358" s="5" t="str" cm="1">
        <f t="array" aca="1" ref="U358" ca="1">HYPERLINK("#"&amp;CELL("direccion",Tabla_471047!A354),"351")</f>
        <v>351</v>
      </c>
      <c r="V358" s="5" t="str" cm="1">
        <f t="array" aca="1" ref="V358" ca="1">HYPERLINK("#"&amp;CELL("direccion",Tabla_471030!A354),"351")</f>
        <v>351</v>
      </c>
      <c r="W358" s="5" t="str" cm="1">
        <f t="array" aca="1" ref="W358" ca="1">HYPERLINK("#"&amp;CELL("direccion",Tabla_471041!A354),"351")</f>
        <v>351</v>
      </c>
      <c r="X358" s="5" t="str" cm="1">
        <f t="array" aca="1" ref="X358" ca="1">HYPERLINK("#"&amp;CELL("direccion",Tabla_471031!A354),"351")</f>
        <v>351</v>
      </c>
      <c r="Y358" s="5" t="str" cm="1">
        <f t="array" aca="1" ref="Y358" ca="1">HYPERLINK("#"&amp;CELL("direccion",Tabla_471032!A354),"351")</f>
        <v>351</v>
      </c>
      <c r="Z358" s="5" t="str" cm="1">
        <f t="array" aca="1" ref="Z358" ca="1">HYPERLINK("#"&amp;CELL("direccion",Tabla_471059!A354),"351")</f>
        <v>351</v>
      </c>
      <c r="AA358" s="5" t="str" cm="1">
        <f t="array" aca="1" ref="AA358" ca="1">HYPERLINK("#"&amp;CELL("direccion",Tabla_471071!A354),"351")</f>
        <v>351</v>
      </c>
      <c r="AB358" s="5" t="str" cm="1">
        <f t="array" aca="1" ref="AB358" ca="1">HYPERLINK("#"&amp;CELL("direccion",Tabla_471062!A354),"351")</f>
        <v>351</v>
      </c>
      <c r="AC358" s="5" t="str" cm="1">
        <f t="array" aca="1" ref="AC358" ca="1">HYPERLINK("#"&amp;CELL("direccion",Tabla_471074!A354),"351")</f>
        <v>351</v>
      </c>
      <c r="AD358" t="s">
        <v>213</v>
      </c>
      <c r="AE358" s="3">
        <v>45747</v>
      </c>
    </row>
    <row r="359" spans="1:31" x14ac:dyDescent="0.3">
      <c r="A359">
        <v>2025</v>
      </c>
      <c r="B359" s="3">
        <v>45658</v>
      </c>
      <c r="C359" s="3">
        <v>45747</v>
      </c>
      <c r="D359" t="s">
        <v>84</v>
      </c>
      <c r="E359">
        <v>89</v>
      </c>
      <c r="F359" t="s">
        <v>410</v>
      </c>
      <c r="G359" t="s">
        <v>410</v>
      </c>
      <c r="H359" t="s">
        <v>225</v>
      </c>
      <c r="I359" t="s">
        <v>1031</v>
      </c>
      <c r="J359" t="s">
        <v>672</v>
      </c>
      <c r="K359" t="s">
        <v>657</v>
      </c>
      <c r="L359" t="s">
        <v>91</v>
      </c>
      <c r="M359">
        <v>7364</v>
      </c>
      <c r="N359" t="s">
        <v>212</v>
      </c>
      <c r="O359">
        <v>6315.08</v>
      </c>
      <c r="P359" t="s">
        <v>212</v>
      </c>
      <c r="Q359" s="5" t="str" cm="1">
        <f t="array" aca="1" ref="Q359" ca="1">HYPERLINK("#"&amp;CELL("direccion",Tabla_471065!A355),"352")</f>
        <v>352</v>
      </c>
      <c r="R359" s="5" t="str" cm="1">
        <f t="array" aca="1" ref="R359" ca="1">HYPERLINK("#"&amp;CELL("direccion",Tabla_471039!A355),"352")</f>
        <v>352</v>
      </c>
      <c r="S359" s="5" t="str" cm="1">
        <f t="array" aca="1" ref="S359" ca="1">HYPERLINK("#"&amp;CELL("direccion",Tabla_471067!A355),"352")</f>
        <v>352</v>
      </c>
      <c r="T359" s="5" t="str" cm="1">
        <f t="array" aca="1" ref="T359" ca="1">HYPERLINK("#"&amp;CELL("direccion",Tabla_471023!A355),"352")</f>
        <v>352</v>
      </c>
      <c r="U359" s="5" t="str" cm="1">
        <f t="array" aca="1" ref="U359" ca="1">HYPERLINK("#"&amp;CELL("direccion",Tabla_471047!A355),"352")</f>
        <v>352</v>
      </c>
      <c r="V359" s="5" t="str" cm="1">
        <f t="array" aca="1" ref="V359" ca="1">HYPERLINK("#"&amp;CELL("direccion",Tabla_471030!A355),"352")</f>
        <v>352</v>
      </c>
      <c r="W359" s="5" t="str" cm="1">
        <f t="array" aca="1" ref="W359" ca="1">HYPERLINK("#"&amp;CELL("direccion",Tabla_471041!A355),"352")</f>
        <v>352</v>
      </c>
      <c r="X359" s="5" t="str" cm="1">
        <f t="array" aca="1" ref="X359" ca="1">HYPERLINK("#"&amp;CELL("direccion",Tabla_471031!A355),"352")</f>
        <v>352</v>
      </c>
      <c r="Y359" s="5" t="str" cm="1">
        <f t="array" aca="1" ref="Y359" ca="1">HYPERLINK("#"&amp;CELL("direccion",Tabla_471032!A355),"352")</f>
        <v>352</v>
      </c>
      <c r="Z359" s="5" t="str" cm="1">
        <f t="array" aca="1" ref="Z359" ca="1">HYPERLINK("#"&amp;CELL("direccion",Tabla_471059!A355),"352")</f>
        <v>352</v>
      </c>
      <c r="AA359" s="5" t="str" cm="1">
        <f t="array" aca="1" ref="AA359" ca="1">HYPERLINK("#"&amp;CELL("direccion",Tabla_471071!A355),"352")</f>
        <v>352</v>
      </c>
      <c r="AB359" s="5" t="str" cm="1">
        <f t="array" aca="1" ref="AB359" ca="1">HYPERLINK("#"&amp;CELL("direccion",Tabla_471062!A355),"352")</f>
        <v>352</v>
      </c>
      <c r="AC359" s="5" t="str" cm="1">
        <f t="array" aca="1" ref="AC359" ca="1">HYPERLINK("#"&amp;CELL("direccion",Tabla_471074!A355),"352")</f>
        <v>352</v>
      </c>
      <c r="AD359" t="s">
        <v>213</v>
      </c>
      <c r="AE359" s="3">
        <v>45747</v>
      </c>
    </row>
    <row r="360" spans="1:31" x14ac:dyDescent="0.3">
      <c r="A360">
        <v>2025</v>
      </c>
      <c r="B360" s="3">
        <v>45658</v>
      </c>
      <c r="C360" s="3">
        <v>45747</v>
      </c>
      <c r="D360" t="s">
        <v>89</v>
      </c>
      <c r="E360">
        <v>1148</v>
      </c>
      <c r="F360" t="s">
        <v>415</v>
      </c>
      <c r="G360" t="s">
        <v>415</v>
      </c>
      <c r="H360" t="s">
        <v>225</v>
      </c>
      <c r="I360" t="s">
        <v>1032</v>
      </c>
      <c r="J360" t="s">
        <v>483</v>
      </c>
      <c r="K360" t="s">
        <v>440</v>
      </c>
      <c r="L360" t="s">
        <v>92</v>
      </c>
      <c r="M360">
        <v>29100</v>
      </c>
      <c r="N360" t="s">
        <v>212</v>
      </c>
      <c r="O360">
        <v>24000</v>
      </c>
      <c r="P360" t="s">
        <v>212</v>
      </c>
      <c r="Q360" s="5" t="str" cm="1">
        <f t="array" aca="1" ref="Q360" ca="1">HYPERLINK("#"&amp;CELL("direccion",Tabla_471065!A356),"353")</f>
        <v>353</v>
      </c>
      <c r="R360" s="5" t="str" cm="1">
        <f t="array" aca="1" ref="R360" ca="1">HYPERLINK("#"&amp;CELL("direccion",Tabla_471039!A356),"353")</f>
        <v>353</v>
      </c>
      <c r="S360" s="5" t="str" cm="1">
        <f t="array" aca="1" ref="S360" ca="1">HYPERLINK("#"&amp;CELL("direccion",Tabla_471067!A356),"353")</f>
        <v>353</v>
      </c>
      <c r="T360" s="5" t="str" cm="1">
        <f t="array" aca="1" ref="T360" ca="1">HYPERLINK("#"&amp;CELL("direccion",Tabla_471023!A356),"353")</f>
        <v>353</v>
      </c>
      <c r="U360" s="5" t="str" cm="1">
        <f t="array" aca="1" ref="U360" ca="1">HYPERLINK("#"&amp;CELL("direccion",Tabla_471047!A356),"353")</f>
        <v>353</v>
      </c>
      <c r="V360" s="5" t="str" cm="1">
        <f t="array" aca="1" ref="V360" ca="1">HYPERLINK("#"&amp;CELL("direccion",Tabla_471030!A356),"353")</f>
        <v>353</v>
      </c>
      <c r="W360" s="5" t="str" cm="1">
        <f t="array" aca="1" ref="W360" ca="1">HYPERLINK("#"&amp;CELL("direccion",Tabla_471041!A356),"353")</f>
        <v>353</v>
      </c>
      <c r="X360" s="5" t="str" cm="1">
        <f t="array" aca="1" ref="X360" ca="1">HYPERLINK("#"&amp;CELL("direccion",Tabla_471031!A356),"353")</f>
        <v>353</v>
      </c>
      <c r="Y360" s="5" t="str" cm="1">
        <f t="array" aca="1" ref="Y360" ca="1">HYPERLINK("#"&amp;CELL("direccion",Tabla_471032!A356),"353")</f>
        <v>353</v>
      </c>
      <c r="Z360" s="5" t="str" cm="1">
        <f t="array" aca="1" ref="Z360" ca="1">HYPERLINK("#"&amp;CELL("direccion",Tabla_471059!A356),"353")</f>
        <v>353</v>
      </c>
      <c r="AA360" s="5" t="str" cm="1">
        <f t="array" aca="1" ref="AA360" ca="1">HYPERLINK("#"&amp;CELL("direccion",Tabla_471071!A356),"353")</f>
        <v>353</v>
      </c>
      <c r="AB360" s="5" t="str" cm="1">
        <f t="array" aca="1" ref="AB360" ca="1">HYPERLINK("#"&amp;CELL("direccion",Tabla_471062!A356),"353")</f>
        <v>353</v>
      </c>
      <c r="AC360" s="5" t="str" cm="1">
        <f t="array" aca="1" ref="AC360" ca="1">HYPERLINK("#"&amp;CELL("direccion",Tabla_471074!A356),"353")</f>
        <v>353</v>
      </c>
      <c r="AD360" t="s">
        <v>213</v>
      </c>
      <c r="AE360" s="3">
        <v>45747</v>
      </c>
    </row>
    <row r="361" spans="1:31" x14ac:dyDescent="0.3">
      <c r="A361">
        <v>2025</v>
      </c>
      <c r="B361" s="3">
        <v>45658</v>
      </c>
      <c r="C361" s="3">
        <v>45747</v>
      </c>
      <c r="D361" t="s">
        <v>89</v>
      </c>
      <c r="E361">
        <v>1145</v>
      </c>
      <c r="F361" t="s">
        <v>415</v>
      </c>
      <c r="G361" t="s">
        <v>415</v>
      </c>
      <c r="H361" t="s">
        <v>225</v>
      </c>
      <c r="I361" t="s">
        <v>855</v>
      </c>
      <c r="J361" t="s">
        <v>606</v>
      </c>
      <c r="K361" t="s">
        <v>871</v>
      </c>
      <c r="L361" t="s">
        <v>91</v>
      </c>
      <c r="M361">
        <v>23800</v>
      </c>
      <c r="N361" t="s">
        <v>212</v>
      </c>
      <c r="O361">
        <v>20000</v>
      </c>
      <c r="P361" t="s">
        <v>212</v>
      </c>
      <c r="Q361" s="5" t="str" cm="1">
        <f t="array" aca="1" ref="Q361" ca="1">HYPERLINK("#"&amp;CELL("direccion",Tabla_471065!A357),"354")</f>
        <v>354</v>
      </c>
      <c r="R361" s="5" t="str" cm="1">
        <f t="array" aca="1" ref="R361" ca="1">HYPERLINK("#"&amp;CELL("direccion",Tabla_471039!A357),"354")</f>
        <v>354</v>
      </c>
      <c r="S361" s="5" t="str" cm="1">
        <f t="array" aca="1" ref="S361" ca="1">HYPERLINK("#"&amp;CELL("direccion",Tabla_471067!A357),"354")</f>
        <v>354</v>
      </c>
      <c r="T361" s="5" t="str" cm="1">
        <f t="array" aca="1" ref="T361" ca="1">HYPERLINK("#"&amp;CELL("direccion",Tabla_471023!A357),"354")</f>
        <v>354</v>
      </c>
      <c r="U361" s="5" t="str" cm="1">
        <f t="array" aca="1" ref="U361" ca="1">HYPERLINK("#"&amp;CELL("direccion",Tabla_471047!A357),"354")</f>
        <v>354</v>
      </c>
      <c r="V361" s="5" t="str" cm="1">
        <f t="array" aca="1" ref="V361" ca="1">HYPERLINK("#"&amp;CELL("direccion",Tabla_471030!A357),"354")</f>
        <v>354</v>
      </c>
      <c r="W361" s="5" t="str" cm="1">
        <f t="array" aca="1" ref="W361" ca="1">HYPERLINK("#"&amp;CELL("direccion",Tabla_471041!A357),"354")</f>
        <v>354</v>
      </c>
      <c r="X361" s="5" t="str" cm="1">
        <f t="array" aca="1" ref="X361" ca="1">HYPERLINK("#"&amp;CELL("direccion",Tabla_471031!A357),"354")</f>
        <v>354</v>
      </c>
      <c r="Y361" s="5" t="str" cm="1">
        <f t="array" aca="1" ref="Y361" ca="1">HYPERLINK("#"&amp;CELL("direccion",Tabla_471032!A357),"354")</f>
        <v>354</v>
      </c>
      <c r="Z361" s="5" t="str" cm="1">
        <f t="array" aca="1" ref="Z361" ca="1">HYPERLINK("#"&amp;CELL("direccion",Tabla_471059!A357),"354")</f>
        <v>354</v>
      </c>
      <c r="AA361" s="5" t="str" cm="1">
        <f t="array" aca="1" ref="AA361" ca="1">HYPERLINK("#"&amp;CELL("direccion",Tabla_471071!A357),"354")</f>
        <v>354</v>
      </c>
      <c r="AB361" s="5" t="str" cm="1">
        <f t="array" aca="1" ref="AB361" ca="1">HYPERLINK("#"&amp;CELL("direccion",Tabla_471062!A357),"354")</f>
        <v>354</v>
      </c>
      <c r="AC361" s="5" t="str" cm="1">
        <f t="array" aca="1" ref="AC361" ca="1">HYPERLINK("#"&amp;CELL("direccion",Tabla_471074!A357),"354")</f>
        <v>354</v>
      </c>
      <c r="AD361" t="s">
        <v>213</v>
      </c>
      <c r="AE361" s="3">
        <v>45747</v>
      </c>
    </row>
    <row r="362" spans="1:31" x14ac:dyDescent="0.3">
      <c r="A362">
        <v>2025</v>
      </c>
      <c r="B362" s="3">
        <v>45658</v>
      </c>
      <c r="C362" s="3">
        <v>45747</v>
      </c>
      <c r="D362" t="s">
        <v>89</v>
      </c>
      <c r="E362">
        <v>1148</v>
      </c>
      <c r="F362" t="s">
        <v>415</v>
      </c>
      <c r="G362" t="s">
        <v>415</v>
      </c>
      <c r="H362" t="s">
        <v>225</v>
      </c>
      <c r="I362" t="s">
        <v>1033</v>
      </c>
      <c r="J362" t="s">
        <v>1034</v>
      </c>
      <c r="K362" t="s">
        <v>547</v>
      </c>
      <c r="L362" t="s">
        <v>92</v>
      </c>
      <c r="M362">
        <v>29100</v>
      </c>
      <c r="N362" t="s">
        <v>212</v>
      </c>
      <c r="O362">
        <v>24000</v>
      </c>
      <c r="P362" t="s">
        <v>212</v>
      </c>
      <c r="Q362" s="5" t="str" cm="1">
        <f t="array" aca="1" ref="Q362" ca="1">HYPERLINK("#"&amp;CELL("direccion",Tabla_471065!A358),"355")</f>
        <v>355</v>
      </c>
      <c r="R362" s="5" t="str" cm="1">
        <f t="array" aca="1" ref="R362" ca="1">HYPERLINK("#"&amp;CELL("direccion",Tabla_471039!A358),"355")</f>
        <v>355</v>
      </c>
      <c r="S362" s="5" t="str" cm="1">
        <f t="array" aca="1" ref="S362" ca="1">HYPERLINK("#"&amp;CELL("direccion",Tabla_471067!A358),"355")</f>
        <v>355</v>
      </c>
      <c r="T362" s="5" t="str" cm="1">
        <f t="array" aca="1" ref="T362" ca="1">HYPERLINK("#"&amp;CELL("direccion",Tabla_471023!A358),"355")</f>
        <v>355</v>
      </c>
      <c r="U362" s="5" t="str" cm="1">
        <f t="array" aca="1" ref="U362" ca="1">HYPERLINK("#"&amp;CELL("direccion",Tabla_471047!A358),"355")</f>
        <v>355</v>
      </c>
      <c r="V362" s="5" t="str" cm="1">
        <f t="array" aca="1" ref="V362" ca="1">HYPERLINK("#"&amp;CELL("direccion",Tabla_471030!A358),"355")</f>
        <v>355</v>
      </c>
      <c r="W362" s="5" t="str" cm="1">
        <f t="array" aca="1" ref="W362" ca="1">HYPERLINK("#"&amp;CELL("direccion",Tabla_471041!A358),"355")</f>
        <v>355</v>
      </c>
      <c r="X362" s="5" t="str" cm="1">
        <f t="array" aca="1" ref="X362" ca="1">HYPERLINK("#"&amp;CELL("direccion",Tabla_471031!A358),"355")</f>
        <v>355</v>
      </c>
      <c r="Y362" s="5" t="str" cm="1">
        <f t="array" aca="1" ref="Y362" ca="1">HYPERLINK("#"&amp;CELL("direccion",Tabla_471032!A358),"355")</f>
        <v>355</v>
      </c>
      <c r="Z362" s="5" t="str" cm="1">
        <f t="array" aca="1" ref="Z362" ca="1">HYPERLINK("#"&amp;CELL("direccion",Tabla_471059!A358),"355")</f>
        <v>355</v>
      </c>
      <c r="AA362" s="5" t="str" cm="1">
        <f t="array" aca="1" ref="AA362" ca="1">HYPERLINK("#"&amp;CELL("direccion",Tabla_471071!A358),"355")</f>
        <v>355</v>
      </c>
      <c r="AB362" s="5" t="str" cm="1">
        <f t="array" aca="1" ref="AB362" ca="1">HYPERLINK("#"&amp;CELL("direccion",Tabla_471062!A358),"355")</f>
        <v>355</v>
      </c>
      <c r="AC362" s="5" t="str" cm="1">
        <f t="array" aca="1" ref="AC362" ca="1">HYPERLINK("#"&amp;CELL("direccion",Tabla_471074!A358),"355")</f>
        <v>355</v>
      </c>
      <c r="AD362" t="s">
        <v>213</v>
      </c>
      <c r="AE362" s="3">
        <v>45747</v>
      </c>
    </row>
    <row r="363" spans="1:31" x14ac:dyDescent="0.3">
      <c r="A363">
        <v>2025</v>
      </c>
      <c r="B363" s="3">
        <v>45658</v>
      </c>
      <c r="C363" s="3">
        <v>45747</v>
      </c>
      <c r="D363" t="s">
        <v>89</v>
      </c>
      <c r="E363">
        <v>1140</v>
      </c>
      <c r="F363" t="s">
        <v>415</v>
      </c>
      <c r="G363" t="s">
        <v>415</v>
      </c>
      <c r="H363" t="s">
        <v>225</v>
      </c>
      <c r="I363" t="s">
        <v>761</v>
      </c>
      <c r="J363" t="s">
        <v>764</v>
      </c>
      <c r="K363" t="s">
        <v>672</v>
      </c>
      <c r="L363" t="s">
        <v>92</v>
      </c>
      <c r="M363">
        <v>18700</v>
      </c>
      <c r="N363" t="s">
        <v>212</v>
      </c>
      <c r="O363">
        <v>16000</v>
      </c>
      <c r="P363" t="s">
        <v>212</v>
      </c>
      <c r="Q363" s="5" t="str" cm="1">
        <f t="array" aca="1" ref="Q363" ca="1">HYPERLINK("#"&amp;CELL("direccion",Tabla_471065!A359),"356")</f>
        <v>356</v>
      </c>
      <c r="R363" s="5" t="str" cm="1">
        <f t="array" aca="1" ref="R363" ca="1">HYPERLINK("#"&amp;CELL("direccion",Tabla_471039!A359),"356")</f>
        <v>356</v>
      </c>
      <c r="S363" s="5" t="str" cm="1">
        <f t="array" aca="1" ref="S363" ca="1">HYPERLINK("#"&amp;CELL("direccion",Tabla_471067!A359),"356")</f>
        <v>356</v>
      </c>
      <c r="T363" s="5" t="str" cm="1">
        <f t="array" aca="1" ref="T363" ca="1">HYPERLINK("#"&amp;CELL("direccion",Tabla_471023!A359),"356")</f>
        <v>356</v>
      </c>
      <c r="U363" s="5" t="str" cm="1">
        <f t="array" aca="1" ref="U363" ca="1">HYPERLINK("#"&amp;CELL("direccion",Tabla_471047!A359),"356")</f>
        <v>356</v>
      </c>
      <c r="V363" s="5" t="str" cm="1">
        <f t="array" aca="1" ref="V363" ca="1">HYPERLINK("#"&amp;CELL("direccion",Tabla_471030!A359),"356")</f>
        <v>356</v>
      </c>
      <c r="W363" s="5" t="str" cm="1">
        <f t="array" aca="1" ref="W363" ca="1">HYPERLINK("#"&amp;CELL("direccion",Tabla_471041!A359),"356")</f>
        <v>356</v>
      </c>
      <c r="X363" s="5" t="str" cm="1">
        <f t="array" aca="1" ref="X363" ca="1">HYPERLINK("#"&amp;CELL("direccion",Tabla_471031!A359),"356")</f>
        <v>356</v>
      </c>
      <c r="Y363" s="5" t="str" cm="1">
        <f t="array" aca="1" ref="Y363" ca="1">HYPERLINK("#"&amp;CELL("direccion",Tabla_471032!A359),"356")</f>
        <v>356</v>
      </c>
      <c r="Z363" s="5" t="str" cm="1">
        <f t="array" aca="1" ref="Z363" ca="1">HYPERLINK("#"&amp;CELL("direccion",Tabla_471059!A359),"356")</f>
        <v>356</v>
      </c>
      <c r="AA363" s="5" t="str" cm="1">
        <f t="array" aca="1" ref="AA363" ca="1">HYPERLINK("#"&amp;CELL("direccion",Tabla_471071!A359),"356")</f>
        <v>356</v>
      </c>
      <c r="AB363" s="5" t="str" cm="1">
        <f t="array" aca="1" ref="AB363" ca="1">HYPERLINK("#"&amp;CELL("direccion",Tabla_471062!A359),"356")</f>
        <v>356</v>
      </c>
      <c r="AC363" s="5" t="str" cm="1">
        <f t="array" aca="1" ref="AC363" ca="1">HYPERLINK("#"&amp;CELL("direccion",Tabla_471074!A359),"356")</f>
        <v>356</v>
      </c>
      <c r="AD363" t="s">
        <v>213</v>
      </c>
      <c r="AE363" s="3">
        <v>45747</v>
      </c>
    </row>
    <row r="364" spans="1:31" x14ac:dyDescent="0.3">
      <c r="A364">
        <v>2025</v>
      </c>
      <c r="B364" s="3">
        <v>45658</v>
      </c>
      <c r="C364" s="3">
        <v>45747</v>
      </c>
      <c r="D364" t="s">
        <v>89</v>
      </c>
      <c r="E364">
        <v>1142</v>
      </c>
      <c r="F364" t="s">
        <v>415</v>
      </c>
      <c r="G364" t="s">
        <v>415</v>
      </c>
      <c r="H364" t="s">
        <v>225</v>
      </c>
      <c r="I364" t="s">
        <v>444</v>
      </c>
      <c r="J364" t="s">
        <v>1035</v>
      </c>
      <c r="K364" t="s">
        <v>449</v>
      </c>
      <c r="L364" t="s">
        <v>91</v>
      </c>
      <c r="M364">
        <v>21300</v>
      </c>
      <c r="N364" t="s">
        <v>212</v>
      </c>
      <c r="O364">
        <v>18000</v>
      </c>
      <c r="P364" t="s">
        <v>212</v>
      </c>
      <c r="Q364" s="5" t="str" cm="1">
        <f t="array" aca="1" ref="Q364" ca="1">HYPERLINK("#"&amp;CELL("direccion",Tabla_471065!A360),"357")</f>
        <v>357</v>
      </c>
      <c r="R364" s="5" t="str" cm="1">
        <f t="array" aca="1" ref="R364" ca="1">HYPERLINK("#"&amp;CELL("direccion",Tabla_471039!A360),"357")</f>
        <v>357</v>
      </c>
      <c r="S364" s="5" t="str" cm="1">
        <f t="array" aca="1" ref="S364" ca="1">HYPERLINK("#"&amp;CELL("direccion",Tabla_471067!A360),"357")</f>
        <v>357</v>
      </c>
      <c r="T364" s="5" t="str" cm="1">
        <f t="array" aca="1" ref="T364" ca="1">HYPERLINK("#"&amp;CELL("direccion",Tabla_471023!A360),"357")</f>
        <v>357</v>
      </c>
      <c r="U364" s="5" t="str" cm="1">
        <f t="array" aca="1" ref="U364" ca="1">HYPERLINK("#"&amp;CELL("direccion",Tabla_471047!A360),"357")</f>
        <v>357</v>
      </c>
      <c r="V364" s="5" t="str" cm="1">
        <f t="array" aca="1" ref="V364" ca="1">HYPERLINK("#"&amp;CELL("direccion",Tabla_471030!A360),"357")</f>
        <v>357</v>
      </c>
      <c r="W364" s="5" t="str" cm="1">
        <f t="array" aca="1" ref="W364" ca="1">HYPERLINK("#"&amp;CELL("direccion",Tabla_471041!A360),"357")</f>
        <v>357</v>
      </c>
      <c r="X364" s="5" t="str" cm="1">
        <f t="array" aca="1" ref="X364" ca="1">HYPERLINK("#"&amp;CELL("direccion",Tabla_471031!A360),"357")</f>
        <v>357</v>
      </c>
      <c r="Y364" s="5" t="str" cm="1">
        <f t="array" aca="1" ref="Y364" ca="1">HYPERLINK("#"&amp;CELL("direccion",Tabla_471032!A360),"357")</f>
        <v>357</v>
      </c>
      <c r="Z364" s="5" t="str" cm="1">
        <f t="array" aca="1" ref="Z364" ca="1">HYPERLINK("#"&amp;CELL("direccion",Tabla_471059!A360),"357")</f>
        <v>357</v>
      </c>
      <c r="AA364" s="5" t="str" cm="1">
        <f t="array" aca="1" ref="AA364" ca="1">HYPERLINK("#"&amp;CELL("direccion",Tabla_471071!A360),"357")</f>
        <v>357</v>
      </c>
      <c r="AB364" s="5" t="str" cm="1">
        <f t="array" aca="1" ref="AB364" ca="1">HYPERLINK("#"&amp;CELL("direccion",Tabla_471062!A360),"357")</f>
        <v>357</v>
      </c>
      <c r="AC364" s="5" t="str" cm="1">
        <f t="array" aca="1" ref="AC364" ca="1">HYPERLINK("#"&amp;CELL("direccion",Tabla_471074!A360),"357")</f>
        <v>357</v>
      </c>
      <c r="AD364" t="s">
        <v>213</v>
      </c>
      <c r="AE364" s="3">
        <v>45747</v>
      </c>
    </row>
    <row r="365" spans="1:31" x14ac:dyDescent="0.3">
      <c r="A365">
        <v>2025</v>
      </c>
      <c r="B365" s="3">
        <v>45658</v>
      </c>
      <c r="C365" s="3">
        <v>45747</v>
      </c>
      <c r="D365" t="s">
        <v>89</v>
      </c>
      <c r="E365">
        <v>1175</v>
      </c>
      <c r="F365" t="s">
        <v>415</v>
      </c>
      <c r="G365" t="s">
        <v>415</v>
      </c>
      <c r="H365" t="s">
        <v>225</v>
      </c>
      <c r="I365" t="s">
        <v>1036</v>
      </c>
      <c r="J365" t="s">
        <v>1037</v>
      </c>
      <c r="K365" t="s">
        <v>1038</v>
      </c>
      <c r="L365" t="s">
        <v>92</v>
      </c>
      <c r="M365">
        <v>84300</v>
      </c>
      <c r="N365" t="s">
        <v>212</v>
      </c>
      <c r="O365">
        <v>63000</v>
      </c>
      <c r="P365" t="s">
        <v>212</v>
      </c>
      <c r="Q365" s="5" t="str" cm="1">
        <f t="array" aca="1" ref="Q365" ca="1">HYPERLINK("#"&amp;CELL("direccion",Tabla_471065!A361),"358")</f>
        <v>358</v>
      </c>
      <c r="R365" s="5" t="str" cm="1">
        <f t="array" aca="1" ref="R365" ca="1">HYPERLINK("#"&amp;CELL("direccion",Tabla_471039!A361),"358")</f>
        <v>358</v>
      </c>
      <c r="S365" s="5" t="str" cm="1">
        <f t="array" aca="1" ref="S365" ca="1">HYPERLINK("#"&amp;CELL("direccion",Tabla_471067!A361),"358")</f>
        <v>358</v>
      </c>
      <c r="T365" s="5" t="str" cm="1">
        <f t="array" aca="1" ref="T365" ca="1">HYPERLINK("#"&amp;CELL("direccion",Tabla_471023!A361),"358")</f>
        <v>358</v>
      </c>
      <c r="U365" s="5" t="str" cm="1">
        <f t="array" aca="1" ref="U365" ca="1">HYPERLINK("#"&amp;CELL("direccion",Tabla_471047!A361),"358")</f>
        <v>358</v>
      </c>
      <c r="V365" s="5" t="str" cm="1">
        <f t="array" aca="1" ref="V365" ca="1">HYPERLINK("#"&amp;CELL("direccion",Tabla_471030!A361),"358")</f>
        <v>358</v>
      </c>
      <c r="W365" s="5" t="str" cm="1">
        <f t="array" aca="1" ref="W365" ca="1">HYPERLINK("#"&amp;CELL("direccion",Tabla_471041!A361),"358")</f>
        <v>358</v>
      </c>
      <c r="X365" s="5" t="str" cm="1">
        <f t="array" aca="1" ref="X365" ca="1">HYPERLINK("#"&amp;CELL("direccion",Tabla_471031!A361),"358")</f>
        <v>358</v>
      </c>
      <c r="Y365" s="5" t="str" cm="1">
        <f t="array" aca="1" ref="Y365" ca="1">HYPERLINK("#"&amp;CELL("direccion",Tabla_471032!A361),"358")</f>
        <v>358</v>
      </c>
      <c r="Z365" s="5" t="str" cm="1">
        <f t="array" aca="1" ref="Z365" ca="1">HYPERLINK("#"&amp;CELL("direccion",Tabla_471059!A361),"358")</f>
        <v>358</v>
      </c>
      <c r="AA365" s="5" t="str" cm="1">
        <f t="array" aca="1" ref="AA365" ca="1">HYPERLINK("#"&amp;CELL("direccion",Tabla_471071!A361),"358")</f>
        <v>358</v>
      </c>
      <c r="AB365" s="5" t="str" cm="1">
        <f t="array" aca="1" ref="AB365" ca="1">HYPERLINK("#"&amp;CELL("direccion",Tabla_471062!A361),"358")</f>
        <v>358</v>
      </c>
      <c r="AC365" s="5" t="str" cm="1">
        <f t="array" aca="1" ref="AC365" ca="1">HYPERLINK("#"&amp;CELL("direccion",Tabla_471074!A361),"358")</f>
        <v>358</v>
      </c>
      <c r="AD365" t="s">
        <v>213</v>
      </c>
      <c r="AE365" s="3">
        <v>45747</v>
      </c>
    </row>
    <row r="366" spans="1:31" x14ac:dyDescent="0.3">
      <c r="A366">
        <v>2025</v>
      </c>
      <c r="B366" s="3">
        <v>45658</v>
      </c>
      <c r="C366" s="3">
        <v>45747</v>
      </c>
      <c r="D366" t="s">
        <v>89</v>
      </c>
      <c r="E366">
        <v>1155</v>
      </c>
      <c r="F366" t="s">
        <v>415</v>
      </c>
      <c r="G366" t="s">
        <v>415</v>
      </c>
      <c r="H366" t="s">
        <v>225</v>
      </c>
      <c r="I366" t="s">
        <v>1039</v>
      </c>
      <c r="J366" t="s">
        <v>606</v>
      </c>
      <c r="K366" t="s">
        <v>483</v>
      </c>
      <c r="L366" t="s">
        <v>92</v>
      </c>
      <c r="M366">
        <v>51000</v>
      </c>
      <c r="N366" t="s">
        <v>212</v>
      </c>
      <c r="O366">
        <v>40000</v>
      </c>
      <c r="P366" t="s">
        <v>212</v>
      </c>
      <c r="Q366" s="5" t="str" cm="1">
        <f t="array" aca="1" ref="Q366" ca="1">HYPERLINK("#"&amp;CELL("direccion",Tabla_471065!A362),"359")</f>
        <v>359</v>
      </c>
      <c r="R366" s="5" t="str" cm="1">
        <f t="array" aca="1" ref="R366" ca="1">HYPERLINK("#"&amp;CELL("direccion",Tabla_471039!A362),"359")</f>
        <v>359</v>
      </c>
      <c r="S366" s="5" t="str" cm="1">
        <f t="array" aca="1" ref="S366" ca="1">HYPERLINK("#"&amp;CELL("direccion",Tabla_471067!A362),"359")</f>
        <v>359</v>
      </c>
      <c r="T366" s="5" t="str" cm="1">
        <f t="array" aca="1" ref="T366" ca="1">HYPERLINK("#"&amp;CELL("direccion",Tabla_471023!A362),"359")</f>
        <v>359</v>
      </c>
      <c r="U366" s="5" t="str" cm="1">
        <f t="array" aca="1" ref="U366" ca="1">HYPERLINK("#"&amp;CELL("direccion",Tabla_471047!A362),"359")</f>
        <v>359</v>
      </c>
      <c r="V366" s="5" t="str" cm="1">
        <f t="array" aca="1" ref="V366" ca="1">HYPERLINK("#"&amp;CELL("direccion",Tabla_471030!A362),"359")</f>
        <v>359</v>
      </c>
      <c r="W366" s="5" t="str" cm="1">
        <f t="array" aca="1" ref="W366" ca="1">HYPERLINK("#"&amp;CELL("direccion",Tabla_471041!A362),"359")</f>
        <v>359</v>
      </c>
      <c r="X366" s="5" t="str" cm="1">
        <f t="array" aca="1" ref="X366" ca="1">HYPERLINK("#"&amp;CELL("direccion",Tabla_471031!A362),"359")</f>
        <v>359</v>
      </c>
      <c r="Y366" s="5" t="str" cm="1">
        <f t="array" aca="1" ref="Y366" ca="1">HYPERLINK("#"&amp;CELL("direccion",Tabla_471032!A362),"359")</f>
        <v>359</v>
      </c>
      <c r="Z366" s="5" t="str" cm="1">
        <f t="array" aca="1" ref="Z366" ca="1">HYPERLINK("#"&amp;CELL("direccion",Tabla_471059!A362),"359")</f>
        <v>359</v>
      </c>
      <c r="AA366" s="5" t="str" cm="1">
        <f t="array" aca="1" ref="AA366" ca="1">HYPERLINK("#"&amp;CELL("direccion",Tabla_471071!A362),"359")</f>
        <v>359</v>
      </c>
      <c r="AB366" s="5" t="str" cm="1">
        <f t="array" aca="1" ref="AB366" ca="1">HYPERLINK("#"&amp;CELL("direccion",Tabla_471062!A362),"359")</f>
        <v>359</v>
      </c>
      <c r="AC366" s="5" t="str" cm="1">
        <f t="array" aca="1" ref="AC366" ca="1">HYPERLINK("#"&amp;CELL("direccion",Tabla_471074!A362),"359")</f>
        <v>359</v>
      </c>
      <c r="AD366" t="s">
        <v>213</v>
      </c>
      <c r="AE366" s="3">
        <v>45747</v>
      </c>
    </row>
    <row r="367" spans="1:31" x14ac:dyDescent="0.3">
      <c r="A367">
        <v>2025</v>
      </c>
      <c r="B367" s="3">
        <v>45658</v>
      </c>
      <c r="C367" s="3">
        <v>45747</v>
      </c>
      <c r="D367" t="s">
        <v>89</v>
      </c>
      <c r="E367">
        <v>1155</v>
      </c>
      <c r="F367" t="s">
        <v>415</v>
      </c>
      <c r="G367" t="s">
        <v>415</v>
      </c>
      <c r="H367" t="s">
        <v>225</v>
      </c>
      <c r="I367" t="s">
        <v>1040</v>
      </c>
      <c r="J367" t="s">
        <v>531</v>
      </c>
      <c r="K367" t="s">
        <v>1041</v>
      </c>
      <c r="L367" t="s">
        <v>91</v>
      </c>
      <c r="M367">
        <v>51000</v>
      </c>
      <c r="N367" t="s">
        <v>212</v>
      </c>
      <c r="O367">
        <v>40000</v>
      </c>
      <c r="P367" t="s">
        <v>212</v>
      </c>
      <c r="Q367" s="5" t="str" cm="1">
        <f t="array" aca="1" ref="Q367" ca="1">HYPERLINK("#"&amp;CELL("direccion",Tabla_471065!A363),"360")</f>
        <v>360</v>
      </c>
      <c r="R367" s="5" t="str" cm="1">
        <f t="array" aca="1" ref="R367" ca="1">HYPERLINK("#"&amp;CELL("direccion",Tabla_471039!A363),"360")</f>
        <v>360</v>
      </c>
      <c r="S367" s="5" t="str" cm="1">
        <f t="array" aca="1" ref="S367" ca="1">HYPERLINK("#"&amp;CELL("direccion",Tabla_471067!A363),"360")</f>
        <v>360</v>
      </c>
      <c r="T367" s="5" t="str" cm="1">
        <f t="array" aca="1" ref="T367" ca="1">HYPERLINK("#"&amp;CELL("direccion",Tabla_471023!A363),"360")</f>
        <v>360</v>
      </c>
      <c r="U367" s="5" t="str" cm="1">
        <f t="array" aca="1" ref="U367" ca="1">HYPERLINK("#"&amp;CELL("direccion",Tabla_471047!A363),"360")</f>
        <v>360</v>
      </c>
      <c r="V367" s="5" t="str" cm="1">
        <f t="array" aca="1" ref="V367" ca="1">HYPERLINK("#"&amp;CELL("direccion",Tabla_471030!A363),"360")</f>
        <v>360</v>
      </c>
      <c r="W367" s="5" t="str" cm="1">
        <f t="array" aca="1" ref="W367" ca="1">HYPERLINK("#"&amp;CELL("direccion",Tabla_471041!A363),"360")</f>
        <v>360</v>
      </c>
      <c r="X367" s="5" t="str" cm="1">
        <f t="array" aca="1" ref="X367" ca="1">HYPERLINK("#"&amp;CELL("direccion",Tabla_471031!A363),"360")</f>
        <v>360</v>
      </c>
      <c r="Y367" s="5" t="str" cm="1">
        <f t="array" aca="1" ref="Y367" ca="1">HYPERLINK("#"&amp;CELL("direccion",Tabla_471032!A363),"360")</f>
        <v>360</v>
      </c>
      <c r="Z367" s="5" t="str" cm="1">
        <f t="array" aca="1" ref="Z367" ca="1">HYPERLINK("#"&amp;CELL("direccion",Tabla_471059!A363),"360")</f>
        <v>360</v>
      </c>
      <c r="AA367" s="5" t="str" cm="1">
        <f t="array" aca="1" ref="AA367" ca="1">HYPERLINK("#"&amp;CELL("direccion",Tabla_471071!A363),"360")</f>
        <v>360</v>
      </c>
      <c r="AB367" s="5" t="str" cm="1">
        <f t="array" aca="1" ref="AB367" ca="1">HYPERLINK("#"&amp;CELL("direccion",Tabla_471062!A363),"360")</f>
        <v>360</v>
      </c>
      <c r="AC367" s="5" t="str" cm="1">
        <f t="array" aca="1" ref="AC367" ca="1">HYPERLINK("#"&amp;CELL("direccion",Tabla_471074!A363),"360")</f>
        <v>360</v>
      </c>
      <c r="AD367" t="s">
        <v>213</v>
      </c>
      <c r="AE367" s="3">
        <v>45747</v>
      </c>
    </row>
  </sheetData>
  <mergeCells count="7">
    <mergeCell ref="A6:AF6"/>
    <mergeCell ref="A2:C2"/>
    <mergeCell ref="D2:F2"/>
    <mergeCell ref="G2:I2"/>
    <mergeCell ref="A3:C3"/>
    <mergeCell ref="D3:F3"/>
    <mergeCell ref="G3:I3"/>
  </mergeCells>
  <dataValidations count="2">
    <dataValidation type="list" allowBlank="1" showErrorMessage="1" sqref="D8:D367"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63"/>
  <sheetViews>
    <sheetView topLeftCell="A3" workbookViewId="0">
      <selection activeCell="A4" sqref="A4"/>
    </sheetView>
  </sheetViews>
  <sheetFormatPr baseColWidth="10" defaultColWidth="9.109375" defaultRowHeight="14.4" x14ac:dyDescent="0.3"/>
  <cols>
    <col min="1" max="1" width="4"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row r="62" spans="1:6" x14ac:dyDescent="0.3">
      <c r="A62">
        <v>59</v>
      </c>
      <c r="B62" t="s">
        <v>220</v>
      </c>
      <c r="C62" s="4">
        <v>0</v>
      </c>
      <c r="D62">
        <v>0</v>
      </c>
      <c r="E62" t="s">
        <v>212</v>
      </c>
      <c r="F62" t="s">
        <v>215</v>
      </c>
    </row>
    <row r="63" spans="1:6" x14ac:dyDescent="0.3">
      <c r="A63">
        <v>60</v>
      </c>
      <c r="B63" t="s">
        <v>220</v>
      </c>
      <c r="C63" s="4">
        <v>0</v>
      </c>
      <c r="D63">
        <v>0</v>
      </c>
      <c r="E63" t="s">
        <v>212</v>
      </c>
      <c r="F63" t="s">
        <v>215</v>
      </c>
    </row>
    <row r="64" spans="1:6" x14ac:dyDescent="0.3">
      <c r="A64">
        <v>61</v>
      </c>
      <c r="B64" t="s">
        <v>220</v>
      </c>
      <c r="C64" s="4">
        <v>0</v>
      </c>
      <c r="D64">
        <v>0</v>
      </c>
      <c r="E64" t="s">
        <v>212</v>
      </c>
      <c r="F64" t="s">
        <v>215</v>
      </c>
    </row>
    <row r="65" spans="1:6" x14ac:dyDescent="0.3">
      <c r="A65">
        <v>62</v>
      </c>
      <c r="B65" t="s">
        <v>220</v>
      </c>
      <c r="C65" s="4">
        <v>0</v>
      </c>
      <c r="D65">
        <v>0</v>
      </c>
      <c r="E65" t="s">
        <v>212</v>
      </c>
      <c r="F65" t="s">
        <v>215</v>
      </c>
    </row>
    <row r="66" spans="1:6" x14ac:dyDescent="0.3">
      <c r="A66">
        <v>63</v>
      </c>
      <c r="B66" t="s">
        <v>220</v>
      </c>
      <c r="C66" s="4">
        <v>0</v>
      </c>
      <c r="D66">
        <v>0</v>
      </c>
      <c r="E66" t="s">
        <v>212</v>
      </c>
      <c r="F66" t="s">
        <v>215</v>
      </c>
    </row>
    <row r="67" spans="1:6" x14ac:dyDescent="0.3">
      <c r="A67">
        <v>64</v>
      </c>
      <c r="B67" t="s">
        <v>220</v>
      </c>
      <c r="C67" s="4">
        <v>0</v>
      </c>
      <c r="D67">
        <v>0</v>
      </c>
      <c r="E67" t="s">
        <v>212</v>
      </c>
      <c r="F67" t="s">
        <v>215</v>
      </c>
    </row>
    <row r="68" spans="1:6" x14ac:dyDescent="0.3">
      <c r="A68">
        <v>65</v>
      </c>
      <c r="B68" t="s">
        <v>220</v>
      </c>
      <c r="C68" s="4">
        <v>0</v>
      </c>
      <c r="D68">
        <v>0</v>
      </c>
      <c r="E68" t="s">
        <v>212</v>
      </c>
      <c r="F68" t="s">
        <v>215</v>
      </c>
    </row>
    <row r="69" spans="1:6" x14ac:dyDescent="0.3">
      <c r="A69">
        <v>66</v>
      </c>
      <c r="B69" t="s">
        <v>220</v>
      </c>
      <c r="C69" s="4">
        <v>0</v>
      </c>
      <c r="D69">
        <v>0</v>
      </c>
      <c r="E69" t="s">
        <v>212</v>
      </c>
      <c r="F69" t="s">
        <v>215</v>
      </c>
    </row>
    <row r="70" spans="1:6" x14ac:dyDescent="0.3">
      <c r="A70">
        <v>67</v>
      </c>
      <c r="B70" t="s">
        <v>220</v>
      </c>
      <c r="C70" s="4">
        <v>0</v>
      </c>
      <c r="D70">
        <v>0</v>
      </c>
      <c r="E70" t="s">
        <v>212</v>
      </c>
      <c r="F70" t="s">
        <v>215</v>
      </c>
    </row>
    <row r="71" spans="1:6" x14ac:dyDescent="0.3">
      <c r="A71">
        <v>68</v>
      </c>
      <c r="B71" t="s">
        <v>220</v>
      </c>
      <c r="C71" s="4">
        <v>0</v>
      </c>
      <c r="D71">
        <v>0</v>
      </c>
      <c r="E71" t="s">
        <v>212</v>
      </c>
      <c r="F71" t="s">
        <v>215</v>
      </c>
    </row>
    <row r="72" spans="1:6" x14ac:dyDescent="0.3">
      <c r="A72">
        <v>69</v>
      </c>
      <c r="B72" t="s">
        <v>220</v>
      </c>
      <c r="C72" s="4">
        <v>0</v>
      </c>
      <c r="D72">
        <v>0</v>
      </c>
      <c r="E72" t="s">
        <v>212</v>
      </c>
      <c r="F72" t="s">
        <v>215</v>
      </c>
    </row>
    <row r="73" spans="1:6" x14ac:dyDescent="0.3">
      <c r="A73">
        <v>70</v>
      </c>
      <c r="B73" t="s">
        <v>220</v>
      </c>
      <c r="C73" s="4">
        <v>0</v>
      </c>
      <c r="D73">
        <v>0</v>
      </c>
      <c r="E73" t="s">
        <v>212</v>
      </c>
      <c r="F73" t="s">
        <v>215</v>
      </c>
    </row>
    <row r="74" spans="1:6" x14ac:dyDescent="0.3">
      <c r="A74">
        <v>71</v>
      </c>
      <c r="B74" t="s">
        <v>220</v>
      </c>
      <c r="C74" s="4">
        <v>0</v>
      </c>
      <c r="D74">
        <v>0</v>
      </c>
      <c r="E74" t="s">
        <v>212</v>
      </c>
      <c r="F74" t="s">
        <v>215</v>
      </c>
    </row>
    <row r="75" spans="1:6" x14ac:dyDescent="0.3">
      <c r="A75">
        <v>72</v>
      </c>
      <c r="B75" t="s">
        <v>220</v>
      </c>
      <c r="C75" s="4">
        <v>0</v>
      </c>
      <c r="D75">
        <v>0</v>
      </c>
      <c r="E75" t="s">
        <v>212</v>
      </c>
      <c r="F75" t="s">
        <v>215</v>
      </c>
    </row>
    <row r="76" spans="1:6" x14ac:dyDescent="0.3">
      <c r="A76">
        <v>73</v>
      </c>
      <c r="B76" t="s">
        <v>220</v>
      </c>
      <c r="C76" s="4">
        <v>0</v>
      </c>
      <c r="D76">
        <v>0</v>
      </c>
      <c r="E76" t="s">
        <v>212</v>
      </c>
      <c r="F76" t="s">
        <v>215</v>
      </c>
    </row>
    <row r="77" spans="1:6" x14ac:dyDescent="0.3">
      <c r="A77">
        <v>74</v>
      </c>
      <c r="B77" t="s">
        <v>220</v>
      </c>
      <c r="C77" s="4">
        <v>0</v>
      </c>
      <c r="D77">
        <v>0</v>
      </c>
      <c r="E77" t="s">
        <v>212</v>
      </c>
      <c r="F77" t="s">
        <v>215</v>
      </c>
    </row>
    <row r="78" spans="1:6" x14ac:dyDescent="0.3">
      <c r="A78">
        <v>75</v>
      </c>
      <c r="B78" t="s">
        <v>220</v>
      </c>
      <c r="C78" s="4">
        <v>0</v>
      </c>
      <c r="D78">
        <v>0</v>
      </c>
      <c r="E78" t="s">
        <v>212</v>
      </c>
      <c r="F78" t="s">
        <v>215</v>
      </c>
    </row>
    <row r="79" spans="1:6" x14ac:dyDescent="0.3">
      <c r="A79">
        <v>76</v>
      </c>
      <c r="B79" t="s">
        <v>220</v>
      </c>
      <c r="C79" s="4">
        <v>0</v>
      </c>
      <c r="D79">
        <v>0</v>
      </c>
      <c r="E79" t="s">
        <v>212</v>
      </c>
      <c r="F79" t="s">
        <v>215</v>
      </c>
    </row>
    <row r="80" spans="1:6" x14ac:dyDescent="0.3">
      <c r="A80">
        <v>77</v>
      </c>
      <c r="B80" t="s">
        <v>220</v>
      </c>
      <c r="C80" s="4">
        <v>0</v>
      </c>
      <c r="D80">
        <v>0</v>
      </c>
      <c r="E80" t="s">
        <v>212</v>
      </c>
      <c r="F80" t="s">
        <v>215</v>
      </c>
    </row>
    <row r="81" spans="1:6" x14ac:dyDescent="0.3">
      <c r="A81">
        <v>78</v>
      </c>
      <c r="B81" t="s">
        <v>220</v>
      </c>
      <c r="C81" s="4">
        <v>0</v>
      </c>
      <c r="D81">
        <v>0</v>
      </c>
      <c r="E81" t="s">
        <v>212</v>
      </c>
      <c r="F81" t="s">
        <v>215</v>
      </c>
    </row>
    <row r="82" spans="1:6" x14ac:dyDescent="0.3">
      <c r="A82">
        <v>79</v>
      </c>
      <c r="B82" t="s">
        <v>220</v>
      </c>
      <c r="C82" s="4">
        <v>0</v>
      </c>
      <c r="D82">
        <v>0</v>
      </c>
      <c r="E82" t="s">
        <v>212</v>
      </c>
      <c r="F82" t="s">
        <v>215</v>
      </c>
    </row>
    <row r="83" spans="1:6" x14ac:dyDescent="0.3">
      <c r="A83">
        <v>80</v>
      </c>
      <c r="B83" t="s">
        <v>220</v>
      </c>
      <c r="C83" s="4">
        <v>0</v>
      </c>
      <c r="D83">
        <v>0</v>
      </c>
      <c r="E83" t="s">
        <v>212</v>
      </c>
      <c r="F83" t="s">
        <v>215</v>
      </c>
    </row>
    <row r="84" spans="1:6" x14ac:dyDescent="0.3">
      <c r="A84">
        <v>81</v>
      </c>
      <c r="B84" t="s">
        <v>220</v>
      </c>
      <c r="C84" s="4">
        <v>0</v>
      </c>
      <c r="D84">
        <v>0</v>
      </c>
      <c r="E84" t="s">
        <v>212</v>
      </c>
      <c r="F84" t="s">
        <v>215</v>
      </c>
    </row>
    <row r="85" spans="1:6" x14ac:dyDescent="0.3">
      <c r="A85">
        <v>82</v>
      </c>
      <c r="B85" t="s">
        <v>220</v>
      </c>
      <c r="C85" s="4">
        <v>0</v>
      </c>
      <c r="D85">
        <v>0</v>
      </c>
      <c r="E85" t="s">
        <v>212</v>
      </c>
      <c r="F85" t="s">
        <v>215</v>
      </c>
    </row>
    <row r="86" spans="1:6" x14ac:dyDescent="0.3">
      <c r="A86">
        <v>83</v>
      </c>
      <c r="B86" t="s">
        <v>220</v>
      </c>
      <c r="C86" s="4">
        <v>0</v>
      </c>
      <c r="D86">
        <v>0</v>
      </c>
      <c r="E86" t="s">
        <v>212</v>
      </c>
      <c r="F86" t="s">
        <v>215</v>
      </c>
    </row>
    <row r="87" spans="1:6" x14ac:dyDescent="0.3">
      <c r="A87">
        <v>84</v>
      </c>
      <c r="B87" t="s">
        <v>220</v>
      </c>
      <c r="C87" s="4">
        <v>0</v>
      </c>
      <c r="D87">
        <v>0</v>
      </c>
      <c r="E87" t="s">
        <v>212</v>
      </c>
      <c r="F87" t="s">
        <v>215</v>
      </c>
    </row>
    <row r="88" spans="1:6" x14ac:dyDescent="0.3">
      <c r="A88">
        <v>85</v>
      </c>
      <c r="B88" t="s">
        <v>220</v>
      </c>
      <c r="C88" s="4">
        <v>0</v>
      </c>
      <c r="D88">
        <v>0</v>
      </c>
      <c r="E88" t="s">
        <v>212</v>
      </c>
      <c r="F88" t="s">
        <v>215</v>
      </c>
    </row>
    <row r="89" spans="1:6" x14ac:dyDescent="0.3">
      <c r="A89">
        <v>86</v>
      </c>
      <c r="B89" t="s">
        <v>220</v>
      </c>
      <c r="C89" s="4">
        <v>0</v>
      </c>
      <c r="D89">
        <v>0</v>
      </c>
      <c r="E89" t="s">
        <v>212</v>
      </c>
      <c r="F89" t="s">
        <v>215</v>
      </c>
    </row>
    <row r="90" spans="1:6" x14ac:dyDescent="0.3">
      <c r="A90">
        <v>87</v>
      </c>
      <c r="B90" t="s">
        <v>220</v>
      </c>
      <c r="C90" s="4">
        <v>0</v>
      </c>
      <c r="D90">
        <v>0</v>
      </c>
      <c r="E90" t="s">
        <v>212</v>
      </c>
      <c r="F90" t="s">
        <v>215</v>
      </c>
    </row>
    <row r="91" spans="1:6" x14ac:dyDescent="0.3">
      <c r="A91">
        <v>88</v>
      </c>
      <c r="B91" t="s">
        <v>220</v>
      </c>
      <c r="C91" s="4">
        <v>0</v>
      </c>
      <c r="D91">
        <v>0</v>
      </c>
      <c r="E91" t="s">
        <v>212</v>
      </c>
      <c r="F91" t="s">
        <v>215</v>
      </c>
    </row>
    <row r="92" spans="1:6" x14ac:dyDescent="0.3">
      <c r="A92">
        <v>89</v>
      </c>
      <c r="B92" t="s">
        <v>220</v>
      </c>
      <c r="C92" s="4">
        <v>0</v>
      </c>
      <c r="D92">
        <v>0</v>
      </c>
      <c r="E92" t="s">
        <v>212</v>
      </c>
      <c r="F92" t="s">
        <v>215</v>
      </c>
    </row>
    <row r="93" spans="1:6" x14ac:dyDescent="0.3">
      <c r="A93">
        <v>90</v>
      </c>
      <c r="B93" t="s">
        <v>220</v>
      </c>
      <c r="C93" s="4">
        <v>0</v>
      </c>
      <c r="D93">
        <v>0</v>
      </c>
      <c r="E93" t="s">
        <v>212</v>
      </c>
      <c r="F93" t="s">
        <v>215</v>
      </c>
    </row>
    <row r="94" spans="1:6" x14ac:dyDescent="0.3">
      <c r="A94">
        <v>91</v>
      </c>
      <c r="B94" t="s">
        <v>220</v>
      </c>
      <c r="C94" s="4">
        <v>0</v>
      </c>
      <c r="D94">
        <v>0</v>
      </c>
      <c r="E94" t="s">
        <v>212</v>
      </c>
      <c r="F94" t="s">
        <v>215</v>
      </c>
    </row>
    <row r="95" spans="1:6" x14ac:dyDescent="0.3">
      <c r="A95">
        <v>92</v>
      </c>
      <c r="B95" t="s">
        <v>220</v>
      </c>
      <c r="C95" s="4">
        <v>0</v>
      </c>
      <c r="D95">
        <v>0</v>
      </c>
      <c r="E95" t="s">
        <v>212</v>
      </c>
      <c r="F95" t="s">
        <v>215</v>
      </c>
    </row>
    <row r="96" spans="1:6" x14ac:dyDescent="0.3">
      <c r="A96">
        <v>93</v>
      </c>
      <c r="B96" t="s">
        <v>220</v>
      </c>
      <c r="C96" s="4">
        <v>0</v>
      </c>
      <c r="D96">
        <v>0</v>
      </c>
      <c r="E96" t="s">
        <v>212</v>
      </c>
      <c r="F96" t="s">
        <v>215</v>
      </c>
    </row>
    <row r="97" spans="1:6" x14ac:dyDescent="0.3">
      <c r="A97">
        <v>94</v>
      </c>
      <c r="B97" t="s">
        <v>220</v>
      </c>
      <c r="C97" s="4">
        <v>0</v>
      </c>
      <c r="D97">
        <v>0</v>
      </c>
      <c r="E97" t="s">
        <v>212</v>
      </c>
      <c r="F97" t="s">
        <v>215</v>
      </c>
    </row>
    <row r="98" spans="1:6" x14ac:dyDescent="0.3">
      <c r="A98">
        <v>95</v>
      </c>
      <c r="B98" t="s">
        <v>220</v>
      </c>
      <c r="C98" s="4">
        <v>0</v>
      </c>
      <c r="D98">
        <v>0</v>
      </c>
      <c r="E98" t="s">
        <v>212</v>
      </c>
      <c r="F98" t="s">
        <v>215</v>
      </c>
    </row>
    <row r="99" spans="1:6" x14ac:dyDescent="0.3">
      <c r="A99">
        <v>96</v>
      </c>
      <c r="B99" t="s">
        <v>220</v>
      </c>
      <c r="C99" s="4">
        <v>0</v>
      </c>
      <c r="D99">
        <v>0</v>
      </c>
      <c r="E99" t="s">
        <v>212</v>
      </c>
      <c r="F99" t="s">
        <v>215</v>
      </c>
    </row>
    <row r="100" spans="1:6" x14ac:dyDescent="0.3">
      <c r="A100">
        <v>97</v>
      </c>
      <c r="B100" t="s">
        <v>220</v>
      </c>
      <c r="C100" s="4">
        <v>0</v>
      </c>
      <c r="D100">
        <v>0</v>
      </c>
      <c r="E100" t="s">
        <v>212</v>
      </c>
      <c r="F100" t="s">
        <v>215</v>
      </c>
    </row>
    <row r="101" spans="1:6" x14ac:dyDescent="0.3">
      <c r="A101">
        <v>98</v>
      </c>
      <c r="B101" t="s">
        <v>220</v>
      </c>
      <c r="C101" s="4">
        <v>0</v>
      </c>
      <c r="D101">
        <v>0</v>
      </c>
      <c r="E101" t="s">
        <v>212</v>
      </c>
      <c r="F101" t="s">
        <v>215</v>
      </c>
    </row>
    <row r="102" spans="1:6" x14ac:dyDescent="0.3">
      <c r="A102">
        <v>99</v>
      </c>
      <c r="B102" t="s">
        <v>220</v>
      </c>
      <c r="C102" s="4">
        <v>0</v>
      </c>
      <c r="D102">
        <v>0</v>
      </c>
      <c r="E102" t="s">
        <v>212</v>
      </c>
      <c r="F102" t="s">
        <v>215</v>
      </c>
    </row>
    <row r="103" spans="1:6" x14ac:dyDescent="0.3">
      <c r="A103">
        <v>100</v>
      </c>
      <c r="B103" t="s">
        <v>220</v>
      </c>
      <c r="C103" s="4">
        <v>0</v>
      </c>
      <c r="D103">
        <v>0</v>
      </c>
      <c r="E103" t="s">
        <v>212</v>
      </c>
      <c r="F103" t="s">
        <v>215</v>
      </c>
    </row>
    <row r="104" spans="1:6" x14ac:dyDescent="0.3">
      <c r="A104">
        <v>101</v>
      </c>
      <c r="B104" t="s">
        <v>220</v>
      </c>
      <c r="C104" s="4">
        <v>0</v>
      </c>
      <c r="D104">
        <v>0</v>
      </c>
      <c r="E104" t="s">
        <v>212</v>
      </c>
      <c r="F104" t="s">
        <v>215</v>
      </c>
    </row>
    <row r="105" spans="1:6" x14ac:dyDescent="0.3">
      <c r="A105">
        <v>102</v>
      </c>
      <c r="B105" t="s">
        <v>220</v>
      </c>
      <c r="C105" s="4">
        <v>0</v>
      </c>
      <c r="D105">
        <v>0</v>
      </c>
      <c r="E105" t="s">
        <v>212</v>
      </c>
      <c r="F105" t="s">
        <v>215</v>
      </c>
    </row>
    <row r="106" spans="1:6" x14ac:dyDescent="0.3">
      <c r="A106">
        <v>103</v>
      </c>
      <c r="B106" t="s">
        <v>220</v>
      </c>
      <c r="C106" s="4">
        <v>0</v>
      </c>
      <c r="D106">
        <v>0</v>
      </c>
      <c r="E106" t="s">
        <v>212</v>
      </c>
      <c r="F106" t="s">
        <v>215</v>
      </c>
    </row>
    <row r="107" spans="1:6" x14ac:dyDescent="0.3">
      <c r="A107">
        <v>104</v>
      </c>
      <c r="B107" t="s">
        <v>220</v>
      </c>
      <c r="C107" s="4">
        <v>0</v>
      </c>
      <c r="D107">
        <v>0</v>
      </c>
      <c r="E107" t="s">
        <v>212</v>
      </c>
      <c r="F107" t="s">
        <v>215</v>
      </c>
    </row>
    <row r="108" spans="1:6" x14ac:dyDescent="0.3">
      <c r="A108">
        <v>105</v>
      </c>
      <c r="B108" t="s">
        <v>220</v>
      </c>
      <c r="C108" s="4">
        <v>0</v>
      </c>
      <c r="D108">
        <v>0</v>
      </c>
      <c r="E108" t="s">
        <v>212</v>
      </c>
      <c r="F108" t="s">
        <v>215</v>
      </c>
    </row>
    <row r="109" spans="1:6" x14ac:dyDescent="0.3">
      <c r="A109">
        <v>106</v>
      </c>
      <c r="B109" t="s">
        <v>220</v>
      </c>
      <c r="C109" s="4">
        <v>0</v>
      </c>
      <c r="D109">
        <v>0</v>
      </c>
      <c r="E109" t="s">
        <v>212</v>
      </c>
      <c r="F109" t="s">
        <v>215</v>
      </c>
    </row>
    <row r="110" spans="1:6" x14ac:dyDescent="0.3">
      <c r="A110">
        <v>107</v>
      </c>
      <c r="B110" t="s">
        <v>220</v>
      </c>
      <c r="C110" s="4">
        <v>0</v>
      </c>
      <c r="D110">
        <v>0</v>
      </c>
      <c r="E110" t="s">
        <v>212</v>
      </c>
      <c r="F110" t="s">
        <v>215</v>
      </c>
    </row>
    <row r="111" spans="1:6" x14ac:dyDescent="0.3">
      <c r="A111">
        <v>108</v>
      </c>
      <c r="B111" t="s">
        <v>220</v>
      </c>
      <c r="C111" s="4">
        <v>0</v>
      </c>
      <c r="D111">
        <v>0</v>
      </c>
      <c r="E111" t="s">
        <v>212</v>
      </c>
      <c r="F111" t="s">
        <v>215</v>
      </c>
    </row>
    <row r="112" spans="1:6" x14ac:dyDescent="0.3">
      <c r="A112">
        <v>109</v>
      </c>
      <c r="B112" t="s">
        <v>220</v>
      </c>
      <c r="C112" s="4">
        <v>0</v>
      </c>
      <c r="D112">
        <v>0</v>
      </c>
      <c r="E112" t="s">
        <v>212</v>
      </c>
      <c r="F112" t="s">
        <v>215</v>
      </c>
    </row>
    <row r="113" spans="1:6" x14ac:dyDescent="0.3">
      <c r="A113">
        <v>110</v>
      </c>
      <c r="B113" t="s">
        <v>220</v>
      </c>
      <c r="C113" s="4">
        <v>0</v>
      </c>
      <c r="D113">
        <v>0</v>
      </c>
      <c r="E113" t="s">
        <v>212</v>
      </c>
      <c r="F113" t="s">
        <v>215</v>
      </c>
    </row>
    <row r="114" spans="1:6" x14ac:dyDescent="0.3">
      <c r="A114">
        <v>111</v>
      </c>
      <c r="B114" t="s">
        <v>220</v>
      </c>
      <c r="C114" s="4">
        <v>0</v>
      </c>
      <c r="D114">
        <v>0</v>
      </c>
      <c r="E114" t="s">
        <v>212</v>
      </c>
      <c r="F114" t="s">
        <v>215</v>
      </c>
    </row>
    <row r="115" spans="1:6" x14ac:dyDescent="0.3">
      <c r="A115">
        <v>112</v>
      </c>
      <c r="B115" t="s">
        <v>220</v>
      </c>
      <c r="C115" s="4">
        <v>0</v>
      </c>
      <c r="D115">
        <v>0</v>
      </c>
      <c r="E115" t="s">
        <v>212</v>
      </c>
      <c r="F115" t="s">
        <v>215</v>
      </c>
    </row>
    <row r="116" spans="1:6" x14ac:dyDescent="0.3">
      <c r="A116">
        <v>113</v>
      </c>
      <c r="B116" t="s">
        <v>220</v>
      </c>
      <c r="C116" s="4">
        <v>0</v>
      </c>
      <c r="D116">
        <v>0</v>
      </c>
      <c r="E116" t="s">
        <v>212</v>
      </c>
      <c r="F116" t="s">
        <v>215</v>
      </c>
    </row>
    <row r="117" spans="1:6" x14ac:dyDescent="0.3">
      <c r="A117">
        <v>114</v>
      </c>
      <c r="B117" t="s">
        <v>220</v>
      </c>
      <c r="C117" s="4">
        <v>0</v>
      </c>
      <c r="D117">
        <v>0</v>
      </c>
      <c r="E117" t="s">
        <v>212</v>
      </c>
      <c r="F117" t="s">
        <v>215</v>
      </c>
    </row>
    <row r="118" spans="1:6" x14ac:dyDescent="0.3">
      <c r="A118">
        <v>115</v>
      </c>
      <c r="B118" t="s">
        <v>220</v>
      </c>
      <c r="C118" s="4">
        <v>0</v>
      </c>
      <c r="D118">
        <v>0</v>
      </c>
      <c r="E118" t="s">
        <v>212</v>
      </c>
      <c r="F118" t="s">
        <v>215</v>
      </c>
    </row>
    <row r="119" spans="1:6" x14ac:dyDescent="0.3">
      <c r="A119">
        <v>116</v>
      </c>
      <c r="B119" t="s">
        <v>220</v>
      </c>
      <c r="C119" s="4">
        <v>0</v>
      </c>
      <c r="D119">
        <v>0</v>
      </c>
      <c r="E119" t="s">
        <v>212</v>
      </c>
      <c r="F119" t="s">
        <v>215</v>
      </c>
    </row>
    <row r="120" spans="1:6" x14ac:dyDescent="0.3">
      <c r="A120">
        <v>117</v>
      </c>
      <c r="B120" t="s">
        <v>220</v>
      </c>
      <c r="C120" s="4">
        <v>0</v>
      </c>
      <c r="D120">
        <v>0</v>
      </c>
      <c r="E120" t="s">
        <v>212</v>
      </c>
      <c r="F120" t="s">
        <v>215</v>
      </c>
    </row>
    <row r="121" spans="1:6" x14ac:dyDescent="0.3">
      <c r="A121">
        <v>118</v>
      </c>
      <c r="B121" t="s">
        <v>220</v>
      </c>
      <c r="C121" s="4">
        <v>0</v>
      </c>
      <c r="D121">
        <v>0</v>
      </c>
      <c r="E121" t="s">
        <v>212</v>
      </c>
      <c r="F121" t="s">
        <v>215</v>
      </c>
    </row>
    <row r="122" spans="1:6" x14ac:dyDescent="0.3">
      <c r="A122">
        <v>119</v>
      </c>
      <c r="B122" t="s">
        <v>220</v>
      </c>
      <c r="C122" s="4">
        <v>0</v>
      </c>
      <c r="D122">
        <v>0</v>
      </c>
      <c r="E122" t="s">
        <v>212</v>
      </c>
      <c r="F122" t="s">
        <v>215</v>
      </c>
    </row>
    <row r="123" spans="1:6" x14ac:dyDescent="0.3">
      <c r="A123">
        <v>120</v>
      </c>
      <c r="B123" t="s">
        <v>220</v>
      </c>
      <c r="C123" s="4">
        <v>0</v>
      </c>
      <c r="D123">
        <v>0</v>
      </c>
      <c r="E123" t="s">
        <v>212</v>
      </c>
      <c r="F123" t="s">
        <v>215</v>
      </c>
    </row>
    <row r="124" spans="1:6" x14ac:dyDescent="0.3">
      <c r="A124">
        <v>121</v>
      </c>
      <c r="B124" t="s">
        <v>220</v>
      </c>
      <c r="C124" s="4">
        <v>0</v>
      </c>
      <c r="D124">
        <v>0</v>
      </c>
      <c r="E124" t="s">
        <v>212</v>
      </c>
      <c r="F124" t="s">
        <v>215</v>
      </c>
    </row>
    <row r="125" spans="1:6" x14ac:dyDescent="0.3">
      <c r="A125">
        <v>122</v>
      </c>
      <c r="B125" t="s">
        <v>220</v>
      </c>
      <c r="C125" s="4">
        <v>0</v>
      </c>
      <c r="D125">
        <v>0</v>
      </c>
      <c r="E125" t="s">
        <v>212</v>
      </c>
      <c r="F125" t="s">
        <v>215</v>
      </c>
    </row>
    <row r="126" spans="1:6" x14ac:dyDescent="0.3">
      <c r="A126">
        <v>123</v>
      </c>
      <c r="B126" t="s">
        <v>220</v>
      </c>
      <c r="C126" s="4">
        <v>0</v>
      </c>
      <c r="D126">
        <v>0</v>
      </c>
      <c r="E126" t="s">
        <v>212</v>
      </c>
      <c r="F126" t="s">
        <v>215</v>
      </c>
    </row>
    <row r="127" spans="1:6" x14ac:dyDescent="0.3">
      <c r="A127">
        <v>124</v>
      </c>
      <c r="B127" t="s">
        <v>220</v>
      </c>
      <c r="C127" s="4">
        <v>0</v>
      </c>
      <c r="D127">
        <v>0</v>
      </c>
      <c r="E127" t="s">
        <v>212</v>
      </c>
      <c r="F127" t="s">
        <v>215</v>
      </c>
    </row>
    <row r="128" spans="1:6" x14ac:dyDescent="0.3">
      <c r="A128">
        <v>125</v>
      </c>
      <c r="B128" t="s">
        <v>220</v>
      </c>
      <c r="C128" s="4">
        <v>0</v>
      </c>
      <c r="D128">
        <v>0</v>
      </c>
      <c r="E128" t="s">
        <v>212</v>
      </c>
      <c r="F128" t="s">
        <v>215</v>
      </c>
    </row>
    <row r="129" spans="1:6" x14ac:dyDescent="0.3">
      <c r="A129">
        <v>126</v>
      </c>
      <c r="B129" t="s">
        <v>220</v>
      </c>
      <c r="C129" s="4">
        <v>0</v>
      </c>
      <c r="D129">
        <v>0</v>
      </c>
      <c r="E129" t="s">
        <v>212</v>
      </c>
      <c r="F129" t="s">
        <v>215</v>
      </c>
    </row>
    <row r="130" spans="1:6" x14ac:dyDescent="0.3">
      <c r="A130">
        <v>127</v>
      </c>
      <c r="B130" t="s">
        <v>220</v>
      </c>
      <c r="C130" s="4">
        <v>0</v>
      </c>
      <c r="D130">
        <v>0</v>
      </c>
      <c r="E130" t="s">
        <v>212</v>
      </c>
      <c r="F130" t="s">
        <v>215</v>
      </c>
    </row>
    <row r="131" spans="1:6" x14ac:dyDescent="0.3">
      <c r="A131">
        <v>128</v>
      </c>
      <c r="B131" t="s">
        <v>220</v>
      </c>
      <c r="C131" s="4">
        <v>0</v>
      </c>
      <c r="D131">
        <v>0</v>
      </c>
      <c r="E131" t="s">
        <v>212</v>
      </c>
      <c r="F131" t="s">
        <v>215</v>
      </c>
    </row>
    <row r="132" spans="1:6" x14ac:dyDescent="0.3">
      <c r="A132">
        <v>129</v>
      </c>
      <c r="B132" t="s">
        <v>220</v>
      </c>
      <c r="C132" s="4">
        <v>0</v>
      </c>
      <c r="D132">
        <v>0</v>
      </c>
      <c r="E132" t="s">
        <v>212</v>
      </c>
      <c r="F132" t="s">
        <v>215</v>
      </c>
    </row>
    <row r="133" spans="1:6" x14ac:dyDescent="0.3">
      <c r="A133">
        <v>130</v>
      </c>
      <c r="B133" t="s">
        <v>220</v>
      </c>
      <c r="C133" s="4">
        <v>0</v>
      </c>
      <c r="D133">
        <v>0</v>
      </c>
      <c r="E133" t="s">
        <v>212</v>
      </c>
      <c r="F133" t="s">
        <v>215</v>
      </c>
    </row>
    <row r="134" spans="1:6" x14ac:dyDescent="0.3">
      <c r="A134">
        <v>131</v>
      </c>
      <c r="B134" t="s">
        <v>220</v>
      </c>
      <c r="C134" s="4">
        <v>0</v>
      </c>
      <c r="D134">
        <v>0</v>
      </c>
      <c r="E134" t="s">
        <v>212</v>
      </c>
      <c r="F134" t="s">
        <v>215</v>
      </c>
    </row>
    <row r="135" spans="1:6" x14ac:dyDescent="0.3">
      <c r="A135">
        <v>132</v>
      </c>
      <c r="B135" t="s">
        <v>220</v>
      </c>
      <c r="C135" s="4">
        <v>0</v>
      </c>
      <c r="D135">
        <v>0</v>
      </c>
      <c r="E135" t="s">
        <v>212</v>
      </c>
      <c r="F135" t="s">
        <v>215</v>
      </c>
    </row>
    <row r="136" spans="1:6" x14ac:dyDescent="0.3">
      <c r="A136">
        <v>133</v>
      </c>
      <c r="B136" t="s">
        <v>220</v>
      </c>
      <c r="C136" s="4">
        <v>0</v>
      </c>
      <c r="D136">
        <v>0</v>
      </c>
      <c r="E136" t="s">
        <v>212</v>
      </c>
      <c r="F136" t="s">
        <v>215</v>
      </c>
    </row>
    <row r="137" spans="1:6" x14ac:dyDescent="0.3">
      <c r="A137">
        <v>134</v>
      </c>
      <c r="B137" t="s">
        <v>220</v>
      </c>
      <c r="C137" s="4">
        <v>0</v>
      </c>
      <c r="D137">
        <v>0</v>
      </c>
      <c r="E137" t="s">
        <v>212</v>
      </c>
      <c r="F137" t="s">
        <v>215</v>
      </c>
    </row>
    <row r="138" spans="1:6" x14ac:dyDescent="0.3">
      <c r="A138">
        <v>135</v>
      </c>
      <c r="B138" t="s">
        <v>220</v>
      </c>
      <c r="C138" s="4">
        <v>0</v>
      </c>
      <c r="D138">
        <v>0</v>
      </c>
      <c r="E138" t="s">
        <v>212</v>
      </c>
      <c r="F138" t="s">
        <v>215</v>
      </c>
    </row>
    <row r="139" spans="1:6" x14ac:dyDescent="0.3">
      <c r="A139">
        <v>136</v>
      </c>
      <c r="B139" t="s">
        <v>220</v>
      </c>
      <c r="C139" s="4">
        <v>0</v>
      </c>
      <c r="D139">
        <v>0</v>
      </c>
      <c r="E139" t="s">
        <v>212</v>
      </c>
      <c r="F139" t="s">
        <v>215</v>
      </c>
    </row>
    <row r="140" spans="1:6" x14ac:dyDescent="0.3">
      <c r="A140">
        <v>137</v>
      </c>
      <c r="B140" t="s">
        <v>220</v>
      </c>
      <c r="C140" s="4">
        <v>0</v>
      </c>
      <c r="D140">
        <v>0</v>
      </c>
      <c r="E140" t="s">
        <v>212</v>
      </c>
      <c r="F140" t="s">
        <v>215</v>
      </c>
    </row>
    <row r="141" spans="1:6" x14ac:dyDescent="0.3">
      <c r="A141">
        <v>138</v>
      </c>
      <c r="B141" t="s">
        <v>220</v>
      </c>
      <c r="C141" s="4">
        <v>0</v>
      </c>
      <c r="D141">
        <v>0</v>
      </c>
      <c r="E141" t="s">
        <v>212</v>
      </c>
      <c r="F141" t="s">
        <v>215</v>
      </c>
    </row>
    <row r="142" spans="1:6" x14ac:dyDescent="0.3">
      <c r="A142">
        <v>139</v>
      </c>
      <c r="B142" t="s">
        <v>220</v>
      </c>
      <c r="C142" s="4">
        <v>0</v>
      </c>
      <c r="D142">
        <v>0</v>
      </c>
      <c r="E142" t="s">
        <v>212</v>
      </c>
      <c r="F142" t="s">
        <v>215</v>
      </c>
    </row>
    <row r="143" spans="1:6" x14ac:dyDescent="0.3">
      <c r="A143">
        <v>140</v>
      </c>
      <c r="B143" t="s">
        <v>220</v>
      </c>
      <c r="C143" s="4">
        <v>0</v>
      </c>
      <c r="D143">
        <v>0</v>
      </c>
      <c r="E143" t="s">
        <v>212</v>
      </c>
      <c r="F143" t="s">
        <v>215</v>
      </c>
    </row>
    <row r="144" spans="1:6" x14ac:dyDescent="0.3">
      <c r="A144">
        <v>141</v>
      </c>
      <c r="B144" t="s">
        <v>220</v>
      </c>
      <c r="C144" s="4">
        <v>0</v>
      </c>
      <c r="D144">
        <v>0</v>
      </c>
      <c r="E144" t="s">
        <v>212</v>
      </c>
      <c r="F144" t="s">
        <v>215</v>
      </c>
    </row>
    <row r="145" spans="1:6" x14ac:dyDescent="0.3">
      <c r="A145">
        <v>142</v>
      </c>
      <c r="B145" t="s">
        <v>220</v>
      </c>
      <c r="C145" s="4">
        <v>0</v>
      </c>
      <c r="D145">
        <v>0</v>
      </c>
      <c r="E145" t="s">
        <v>212</v>
      </c>
      <c r="F145" t="s">
        <v>215</v>
      </c>
    </row>
    <row r="146" spans="1:6" x14ac:dyDescent="0.3">
      <c r="A146">
        <v>143</v>
      </c>
      <c r="B146" t="s">
        <v>220</v>
      </c>
      <c r="C146" s="4">
        <v>0</v>
      </c>
      <c r="D146">
        <v>0</v>
      </c>
      <c r="E146" t="s">
        <v>212</v>
      </c>
      <c r="F146" t="s">
        <v>215</v>
      </c>
    </row>
    <row r="147" spans="1:6" x14ac:dyDescent="0.3">
      <c r="A147">
        <v>144</v>
      </c>
      <c r="B147" t="s">
        <v>220</v>
      </c>
      <c r="C147" s="4">
        <v>0</v>
      </c>
      <c r="D147">
        <v>0</v>
      </c>
      <c r="E147" t="s">
        <v>212</v>
      </c>
      <c r="F147" t="s">
        <v>215</v>
      </c>
    </row>
    <row r="148" spans="1:6" x14ac:dyDescent="0.3">
      <c r="A148">
        <v>145</v>
      </c>
      <c r="B148" t="s">
        <v>220</v>
      </c>
      <c r="C148" s="4">
        <v>0</v>
      </c>
      <c r="D148">
        <v>0</v>
      </c>
      <c r="E148" t="s">
        <v>212</v>
      </c>
      <c r="F148" t="s">
        <v>215</v>
      </c>
    </row>
    <row r="149" spans="1:6" x14ac:dyDescent="0.3">
      <c r="A149">
        <v>146</v>
      </c>
      <c r="B149" t="s">
        <v>220</v>
      </c>
      <c r="C149" s="4">
        <v>0</v>
      </c>
      <c r="D149">
        <v>0</v>
      </c>
      <c r="E149" t="s">
        <v>212</v>
      </c>
      <c r="F149" t="s">
        <v>215</v>
      </c>
    </row>
    <row r="150" spans="1:6" x14ac:dyDescent="0.3">
      <c r="A150">
        <v>147</v>
      </c>
      <c r="B150" t="s">
        <v>220</v>
      </c>
      <c r="C150" s="4">
        <v>0</v>
      </c>
      <c r="D150">
        <v>0</v>
      </c>
      <c r="E150" t="s">
        <v>212</v>
      </c>
      <c r="F150" t="s">
        <v>215</v>
      </c>
    </row>
    <row r="151" spans="1:6" x14ac:dyDescent="0.3">
      <c r="A151">
        <v>148</v>
      </c>
      <c r="B151" t="s">
        <v>220</v>
      </c>
      <c r="C151" s="4">
        <v>0</v>
      </c>
      <c r="D151">
        <v>0</v>
      </c>
      <c r="E151" t="s">
        <v>212</v>
      </c>
      <c r="F151" t="s">
        <v>215</v>
      </c>
    </row>
    <row r="152" spans="1:6" x14ac:dyDescent="0.3">
      <c r="A152">
        <v>149</v>
      </c>
      <c r="B152" t="s">
        <v>220</v>
      </c>
      <c r="C152" s="4">
        <v>0</v>
      </c>
      <c r="D152">
        <v>0</v>
      </c>
      <c r="E152" t="s">
        <v>212</v>
      </c>
      <c r="F152" t="s">
        <v>215</v>
      </c>
    </row>
    <row r="153" spans="1:6" x14ac:dyDescent="0.3">
      <c r="A153">
        <v>150</v>
      </c>
      <c r="B153" t="s">
        <v>220</v>
      </c>
      <c r="C153" s="4">
        <v>0</v>
      </c>
      <c r="D153">
        <v>0</v>
      </c>
      <c r="E153" t="s">
        <v>212</v>
      </c>
      <c r="F153" t="s">
        <v>215</v>
      </c>
    </row>
    <row r="154" spans="1:6" x14ac:dyDescent="0.3">
      <c r="A154">
        <v>151</v>
      </c>
      <c r="B154" t="s">
        <v>220</v>
      </c>
      <c r="C154" s="4">
        <v>0</v>
      </c>
      <c r="D154">
        <v>0</v>
      </c>
      <c r="E154" t="s">
        <v>212</v>
      </c>
      <c r="F154" t="s">
        <v>215</v>
      </c>
    </row>
    <row r="155" spans="1:6" x14ac:dyDescent="0.3">
      <c r="A155">
        <v>152</v>
      </c>
      <c r="B155" t="s">
        <v>220</v>
      </c>
      <c r="C155" s="4">
        <v>0</v>
      </c>
      <c r="D155">
        <v>0</v>
      </c>
      <c r="E155" t="s">
        <v>212</v>
      </c>
      <c r="F155" t="s">
        <v>215</v>
      </c>
    </row>
    <row r="156" spans="1:6" x14ac:dyDescent="0.3">
      <c r="A156">
        <v>153</v>
      </c>
      <c r="B156" t="s">
        <v>220</v>
      </c>
      <c r="C156" s="4">
        <v>0</v>
      </c>
      <c r="D156">
        <v>0</v>
      </c>
      <c r="E156" t="s">
        <v>212</v>
      </c>
      <c r="F156" t="s">
        <v>215</v>
      </c>
    </row>
    <row r="157" spans="1:6" x14ac:dyDescent="0.3">
      <c r="A157">
        <v>154</v>
      </c>
      <c r="B157" t="s">
        <v>220</v>
      </c>
      <c r="C157" s="4">
        <v>0</v>
      </c>
      <c r="D157">
        <v>0</v>
      </c>
      <c r="E157" t="s">
        <v>212</v>
      </c>
      <c r="F157" t="s">
        <v>215</v>
      </c>
    </row>
    <row r="158" spans="1:6" x14ac:dyDescent="0.3">
      <c r="A158">
        <v>155</v>
      </c>
      <c r="B158" t="s">
        <v>220</v>
      </c>
      <c r="C158" s="4">
        <v>0</v>
      </c>
      <c r="D158">
        <v>0</v>
      </c>
      <c r="E158" t="s">
        <v>212</v>
      </c>
      <c r="F158" t="s">
        <v>215</v>
      </c>
    </row>
    <row r="159" spans="1:6" x14ac:dyDescent="0.3">
      <c r="A159">
        <v>156</v>
      </c>
      <c r="B159" t="s">
        <v>220</v>
      </c>
      <c r="C159" s="4">
        <v>0</v>
      </c>
      <c r="D159">
        <v>0</v>
      </c>
      <c r="E159" t="s">
        <v>212</v>
      </c>
      <c r="F159" t="s">
        <v>215</v>
      </c>
    </row>
    <row r="160" spans="1:6" x14ac:dyDescent="0.3">
      <c r="A160">
        <v>157</v>
      </c>
      <c r="B160" t="s">
        <v>220</v>
      </c>
      <c r="C160" s="4">
        <v>0</v>
      </c>
      <c r="D160">
        <v>0</v>
      </c>
      <c r="E160" t="s">
        <v>212</v>
      </c>
      <c r="F160" t="s">
        <v>215</v>
      </c>
    </row>
    <row r="161" spans="1:6" x14ac:dyDescent="0.3">
      <c r="A161">
        <v>158</v>
      </c>
      <c r="B161" t="s">
        <v>220</v>
      </c>
      <c r="C161" s="4">
        <v>0</v>
      </c>
      <c r="D161">
        <v>0</v>
      </c>
      <c r="E161" t="s">
        <v>212</v>
      </c>
      <c r="F161" t="s">
        <v>215</v>
      </c>
    </row>
    <row r="162" spans="1:6" x14ac:dyDescent="0.3">
      <c r="A162">
        <v>159</v>
      </c>
      <c r="B162" t="s">
        <v>220</v>
      </c>
      <c r="C162" s="4">
        <v>0</v>
      </c>
      <c r="D162">
        <v>0</v>
      </c>
      <c r="E162" t="s">
        <v>212</v>
      </c>
      <c r="F162" t="s">
        <v>215</v>
      </c>
    </row>
    <row r="163" spans="1:6" x14ac:dyDescent="0.3">
      <c r="A163">
        <v>160</v>
      </c>
      <c r="B163" t="s">
        <v>220</v>
      </c>
      <c r="C163" s="4">
        <v>0</v>
      </c>
      <c r="D163">
        <v>0</v>
      </c>
      <c r="E163" t="s">
        <v>212</v>
      </c>
      <c r="F163" t="s">
        <v>215</v>
      </c>
    </row>
    <row r="164" spans="1:6" x14ac:dyDescent="0.3">
      <c r="A164">
        <v>161</v>
      </c>
      <c r="B164" t="s">
        <v>220</v>
      </c>
      <c r="C164" s="4">
        <v>0</v>
      </c>
      <c r="D164">
        <v>0</v>
      </c>
      <c r="E164" t="s">
        <v>212</v>
      </c>
      <c r="F164" t="s">
        <v>215</v>
      </c>
    </row>
    <row r="165" spans="1:6" x14ac:dyDescent="0.3">
      <c r="A165">
        <v>162</v>
      </c>
      <c r="B165" t="s">
        <v>220</v>
      </c>
      <c r="C165" s="4">
        <v>0</v>
      </c>
      <c r="D165">
        <v>0</v>
      </c>
      <c r="E165" t="s">
        <v>212</v>
      </c>
      <c r="F165" t="s">
        <v>215</v>
      </c>
    </row>
    <row r="166" spans="1:6" x14ac:dyDescent="0.3">
      <c r="A166">
        <v>163</v>
      </c>
      <c r="B166" t="s">
        <v>220</v>
      </c>
      <c r="C166" s="4">
        <v>0</v>
      </c>
      <c r="D166">
        <v>0</v>
      </c>
      <c r="E166" t="s">
        <v>212</v>
      </c>
      <c r="F166" t="s">
        <v>215</v>
      </c>
    </row>
    <row r="167" spans="1:6" x14ac:dyDescent="0.3">
      <c r="A167">
        <v>164</v>
      </c>
      <c r="B167" t="s">
        <v>220</v>
      </c>
      <c r="C167" s="4">
        <v>0</v>
      </c>
      <c r="D167">
        <v>0</v>
      </c>
      <c r="E167" t="s">
        <v>212</v>
      </c>
      <c r="F167" t="s">
        <v>215</v>
      </c>
    </row>
    <row r="168" spans="1:6" x14ac:dyDescent="0.3">
      <c r="A168">
        <v>165</v>
      </c>
      <c r="B168" t="s">
        <v>220</v>
      </c>
      <c r="C168" s="4">
        <v>0</v>
      </c>
      <c r="D168">
        <v>0</v>
      </c>
      <c r="E168" t="s">
        <v>212</v>
      </c>
      <c r="F168" t="s">
        <v>215</v>
      </c>
    </row>
    <row r="169" spans="1:6" x14ac:dyDescent="0.3">
      <c r="A169">
        <v>166</v>
      </c>
      <c r="B169" t="s">
        <v>220</v>
      </c>
      <c r="C169" s="4">
        <v>0</v>
      </c>
      <c r="D169">
        <v>0</v>
      </c>
      <c r="E169" t="s">
        <v>212</v>
      </c>
      <c r="F169" t="s">
        <v>215</v>
      </c>
    </row>
    <row r="170" spans="1:6" x14ac:dyDescent="0.3">
      <c r="A170">
        <v>167</v>
      </c>
      <c r="B170" t="s">
        <v>220</v>
      </c>
      <c r="C170" s="4">
        <v>0</v>
      </c>
      <c r="D170">
        <v>0</v>
      </c>
      <c r="E170" t="s">
        <v>212</v>
      </c>
      <c r="F170" t="s">
        <v>215</v>
      </c>
    </row>
    <row r="171" spans="1:6" x14ac:dyDescent="0.3">
      <c r="A171">
        <v>168</v>
      </c>
      <c r="B171" t="s">
        <v>220</v>
      </c>
      <c r="C171" s="4">
        <v>0</v>
      </c>
      <c r="D171">
        <v>0</v>
      </c>
      <c r="E171" t="s">
        <v>212</v>
      </c>
      <c r="F171" t="s">
        <v>215</v>
      </c>
    </row>
    <row r="172" spans="1:6" x14ac:dyDescent="0.3">
      <c r="A172">
        <v>169</v>
      </c>
      <c r="B172" t="s">
        <v>220</v>
      </c>
      <c r="C172" s="4">
        <v>0</v>
      </c>
      <c r="D172">
        <v>0</v>
      </c>
      <c r="E172" t="s">
        <v>212</v>
      </c>
      <c r="F172" t="s">
        <v>215</v>
      </c>
    </row>
    <row r="173" spans="1:6" x14ac:dyDescent="0.3">
      <c r="A173">
        <v>170</v>
      </c>
      <c r="B173" t="s">
        <v>220</v>
      </c>
      <c r="C173" s="4">
        <v>0</v>
      </c>
      <c r="D173">
        <v>0</v>
      </c>
      <c r="E173" t="s">
        <v>212</v>
      </c>
      <c r="F173" t="s">
        <v>215</v>
      </c>
    </row>
    <row r="174" spans="1:6" x14ac:dyDescent="0.3">
      <c r="A174">
        <v>171</v>
      </c>
      <c r="B174" t="s">
        <v>220</v>
      </c>
      <c r="C174" s="4">
        <v>0</v>
      </c>
      <c r="D174">
        <v>0</v>
      </c>
      <c r="E174" t="s">
        <v>212</v>
      </c>
      <c r="F174" t="s">
        <v>215</v>
      </c>
    </row>
    <row r="175" spans="1:6" x14ac:dyDescent="0.3">
      <c r="A175">
        <v>172</v>
      </c>
      <c r="B175" t="s">
        <v>220</v>
      </c>
      <c r="C175" s="4">
        <v>0</v>
      </c>
      <c r="D175">
        <v>0</v>
      </c>
      <c r="E175" t="s">
        <v>212</v>
      </c>
      <c r="F175" t="s">
        <v>215</v>
      </c>
    </row>
    <row r="176" spans="1:6" x14ac:dyDescent="0.3">
      <c r="A176">
        <v>173</v>
      </c>
      <c r="B176" t="s">
        <v>220</v>
      </c>
      <c r="C176" s="4">
        <v>0</v>
      </c>
      <c r="D176">
        <v>0</v>
      </c>
      <c r="E176" t="s">
        <v>212</v>
      </c>
      <c r="F176" t="s">
        <v>215</v>
      </c>
    </row>
    <row r="177" spans="1:6" x14ac:dyDescent="0.3">
      <c r="A177">
        <v>174</v>
      </c>
      <c r="B177" t="s">
        <v>220</v>
      </c>
      <c r="C177" s="4">
        <v>0</v>
      </c>
      <c r="D177">
        <v>0</v>
      </c>
      <c r="E177" t="s">
        <v>212</v>
      </c>
      <c r="F177" t="s">
        <v>215</v>
      </c>
    </row>
    <row r="178" spans="1:6" x14ac:dyDescent="0.3">
      <c r="A178">
        <v>175</v>
      </c>
      <c r="B178" t="s">
        <v>220</v>
      </c>
      <c r="C178" s="4">
        <v>0</v>
      </c>
      <c r="D178">
        <v>0</v>
      </c>
      <c r="E178" t="s">
        <v>212</v>
      </c>
      <c r="F178" t="s">
        <v>215</v>
      </c>
    </row>
    <row r="179" spans="1:6" x14ac:dyDescent="0.3">
      <c r="A179">
        <v>176</v>
      </c>
      <c r="B179" t="s">
        <v>220</v>
      </c>
      <c r="C179" s="4">
        <v>0</v>
      </c>
      <c r="D179">
        <v>0</v>
      </c>
      <c r="E179" t="s">
        <v>212</v>
      </c>
      <c r="F179" t="s">
        <v>215</v>
      </c>
    </row>
    <row r="180" spans="1:6" x14ac:dyDescent="0.3">
      <c r="A180">
        <v>177</v>
      </c>
      <c r="B180" t="s">
        <v>220</v>
      </c>
      <c r="C180" s="4">
        <v>0</v>
      </c>
      <c r="D180">
        <v>0</v>
      </c>
      <c r="E180" t="s">
        <v>212</v>
      </c>
      <c r="F180" t="s">
        <v>215</v>
      </c>
    </row>
    <row r="181" spans="1:6" x14ac:dyDescent="0.3">
      <c r="A181">
        <v>178</v>
      </c>
      <c r="B181" t="s">
        <v>220</v>
      </c>
      <c r="C181" s="4">
        <v>0</v>
      </c>
      <c r="D181">
        <v>0</v>
      </c>
      <c r="E181" t="s">
        <v>212</v>
      </c>
      <c r="F181" t="s">
        <v>215</v>
      </c>
    </row>
    <row r="182" spans="1:6" x14ac:dyDescent="0.3">
      <c r="A182">
        <v>179</v>
      </c>
      <c r="B182" t="s">
        <v>220</v>
      </c>
      <c r="C182" s="4">
        <v>0</v>
      </c>
      <c r="D182">
        <v>0</v>
      </c>
      <c r="E182" t="s">
        <v>212</v>
      </c>
      <c r="F182" t="s">
        <v>215</v>
      </c>
    </row>
    <row r="183" spans="1:6" x14ac:dyDescent="0.3">
      <c r="A183">
        <v>180</v>
      </c>
      <c r="B183" t="s">
        <v>220</v>
      </c>
      <c r="C183" s="4">
        <v>0</v>
      </c>
      <c r="D183">
        <v>0</v>
      </c>
      <c r="E183" t="s">
        <v>212</v>
      </c>
      <c r="F183" t="s">
        <v>215</v>
      </c>
    </row>
    <row r="184" spans="1:6" x14ac:dyDescent="0.3">
      <c r="A184">
        <v>181</v>
      </c>
      <c r="B184" t="s">
        <v>220</v>
      </c>
      <c r="C184" s="4">
        <v>0</v>
      </c>
      <c r="D184">
        <v>0</v>
      </c>
      <c r="E184" t="s">
        <v>212</v>
      </c>
      <c r="F184" t="s">
        <v>215</v>
      </c>
    </row>
    <row r="185" spans="1:6" x14ac:dyDescent="0.3">
      <c r="A185">
        <v>182</v>
      </c>
      <c r="B185" t="s">
        <v>220</v>
      </c>
      <c r="C185" s="4">
        <v>0</v>
      </c>
      <c r="D185">
        <v>0</v>
      </c>
      <c r="E185" t="s">
        <v>212</v>
      </c>
      <c r="F185" t="s">
        <v>215</v>
      </c>
    </row>
    <row r="186" spans="1:6" x14ac:dyDescent="0.3">
      <c r="A186">
        <v>183</v>
      </c>
      <c r="B186" t="s">
        <v>220</v>
      </c>
      <c r="C186" s="4">
        <v>0</v>
      </c>
      <c r="D186">
        <v>0</v>
      </c>
      <c r="E186" t="s">
        <v>212</v>
      </c>
      <c r="F186" t="s">
        <v>215</v>
      </c>
    </row>
    <row r="187" spans="1:6" x14ac:dyDescent="0.3">
      <c r="A187">
        <v>184</v>
      </c>
      <c r="B187" t="s">
        <v>220</v>
      </c>
      <c r="C187" s="4">
        <v>0</v>
      </c>
      <c r="D187">
        <v>0</v>
      </c>
      <c r="E187" t="s">
        <v>212</v>
      </c>
      <c r="F187" t="s">
        <v>215</v>
      </c>
    </row>
    <row r="188" spans="1:6" x14ac:dyDescent="0.3">
      <c r="A188">
        <v>185</v>
      </c>
      <c r="B188" t="s">
        <v>220</v>
      </c>
      <c r="C188" s="4">
        <v>0</v>
      </c>
      <c r="D188">
        <v>0</v>
      </c>
      <c r="E188" t="s">
        <v>212</v>
      </c>
      <c r="F188" t="s">
        <v>215</v>
      </c>
    </row>
    <row r="189" spans="1:6" x14ac:dyDescent="0.3">
      <c r="A189">
        <v>186</v>
      </c>
      <c r="B189" t="s">
        <v>220</v>
      </c>
      <c r="C189" s="4">
        <v>0</v>
      </c>
      <c r="D189">
        <v>0</v>
      </c>
      <c r="E189" t="s">
        <v>212</v>
      </c>
      <c r="F189" t="s">
        <v>215</v>
      </c>
    </row>
    <row r="190" spans="1:6" x14ac:dyDescent="0.3">
      <c r="A190">
        <v>187</v>
      </c>
      <c r="B190" t="s">
        <v>220</v>
      </c>
      <c r="C190" s="4">
        <v>0</v>
      </c>
      <c r="D190">
        <v>0</v>
      </c>
      <c r="E190" t="s">
        <v>212</v>
      </c>
      <c r="F190" t="s">
        <v>215</v>
      </c>
    </row>
    <row r="191" spans="1:6" x14ac:dyDescent="0.3">
      <c r="A191">
        <v>188</v>
      </c>
      <c r="B191" t="s">
        <v>220</v>
      </c>
      <c r="C191" s="4">
        <v>0</v>
      </c>
      <c r="D191">
        <v>0</v>
      </c>
      <c r="E191" t="s">
        <v>212</v>
      </c>
      <c r="F191" t="s">
        <v>215</v>
      </c>
    </row>
    <row r="192" spans="1:6" x14ac:dyDescent="0.3">
      <c r="A192">
        <v>189</v>
      </c>
      <c r="B192" t="s">
        <v>220</v>
      </c>
      <c r="C192" s="4">
        <v>0</v>
      </c>
      <c r="D192">
        <v>0</v>
      </c>
      <c r="E192" t="s">
        <v>212</v>
      </c>
      <c r="F192" t="s">
        <v>215</v>
      </c>
    </row>
    <row r="193" spans="1:6" x14ac:dyDescent="0.3">
      <c r="A193">
        <v>190</v>
      </c>
      <c r="B193" t="s">
        <v>220</v>
      </c>
      <c r="C193" s="4">
        <v>0</v>
      </c>
      <c r="D193">
        <v>0</v>
      </c>
      <c r="E193" t="s">
        <v>212</v>
      </c>
      <c r="F193" t="s">
        <v>215</v>
      </c>
    </row>
    <row r="194" spans="1:6" x14ac:dyDescent="0.3">
      <c r="A194">
        <v>191</v>
      </c>
      <c r="B194" t="s">
        <v>220</v>
      </c>
      <c r="C194" s="4">
        <v>0</v>
      </c>
      <c r="D194">
        <v>0</v>
      </c>
      <c r="E194" t="s">
        <v>212</v>
      </c>
      <c r="F194" t="s">
        <v>215</v>
      </c>
    </row>
    <row r="195" spans="1:6" x14ac:dyDescent="0.3">
      <c r="A195">
        <v>192</v>
      </c>
      <c r="B195" t="s">
        <v>220</v>
      </c>
      <c r="C195" s="4">
        <v>0</v>
      </c>
      <c r="D195">
        <v>0</v>
      </c>
      <c r="E195" t="s">
        <v>212</v>
      </c>
      <c r="F195" t="s">
        <v>215</v>
      </c>
    </row>
    <row r="196" spans="1:6" x14ac:dyDescent="0.3">
      <c r="A196">
        <v>193</v>
      </c>
      <c r="B196" t="s">
        <v>220</v>
      </c>
      <c r="C196" s="4">
        <v>0</v>
      </c>
      <c r="D196">
        <v>0</v>
      </c>
      <c r="E196" t="s">
        <v>212</v>
      </c>
      <c r="F196" t="s">
        <v>215</v>
      </c>
    </row>
    <row r="197" spans="1:6" x14ac:dyDescent="0.3">
      <c r="A197">
        <v>194</v>
      </c>
      <c r="B197" t="s">
        <v>220</v>
      </c>
      <c r="C197" s="4">
        <v>0</v>
      </c>
      <c r="D197">
        <v>0</v>
      </c>
      <c r="E197" t="s">
        <v>212</v>
      </c>
      <c r="F197" t="s">
        <v>215</v>
      </c>
    </row>
    <row r="198" spans="1:6" x14ac:dyDescent="0.3">
      <c r="A198">
        <v>195</v>
      </c>
      <c r="B198" t="s">
        <v>220</v>
      </c>
      <c r="C198" s="4">
        <v>0</v>
      </c>
      <c r="D198">
        <v>0</v>
      </c>
      <c r="E198" t="s">
        <v>212</v>
      </c>
      <c r="F198" t="s">
        <v>215</v>
      </c>
    </row>
    <row r="199" spans="1:6" x14ac:dyDescent="0.3">
      <c r="A199">
        <v>196</v>
      </c>
      <c r="B199" t="s">
        <v>220</v>
      </c>
      <c r="C199" s="4">
        <v>0</v>
      </c>
      <c r="D199">
        <v>0</v>
      </c>
      <c r="E199" t="s">
        <v>212</v>
      </c>
      <c r="F199" t="s">
        <v>215</v>
      </c>
    </row>
    <row r="200" spans="1:6" x14ac:dyDescent="0.3">
      <c r="A200">
        <v>197</v>
      </c>
      <c r="B200" t="s">
        <v>220</v>
      </c>
      <c r="C200" s="4">
        <v>0</v>
      </c>
      <c r="D200">
        <v>0</v>
      </c>
      <c r="E200" t="s">
        <v>212</v>
      </c>
      <c r="F200" t="s">
        <v>215</v>
      </c>
    </row>
    <row r="201" spans="1:6" x14ac:dyDescent="0.3">
      <c r="A201">
        <v>198</v>
      </c>
      <c r="B201" t="s">
        <v>220</v>
      </c>
      <c r="C201" s="4">
        <v>0</v>
      </c>
      <c r="D201">
        <v>0</v>
      </c>
      <c r="E201" t="s">
        <v>212</v>
      </c>
      <c r="F201" t="s">
        <v>215</v>
      </c>
    </row>
    <row r="202" spans="1:6" x14ac:dyDescent="0.3">
      <c r="A202">
        <v>199</v>
      </c>
      <c r="B202" t="s">
        <v>220</v>
      </c>
      <c r="C202" s="4">
        <v>0</v>
      </c>
      <c r="D202">
        <v>0</v>
      </c>
      <c r="E202" t="s">
        <v>212</v>
      </c>
      <c r="F202" t="s">
        <v>215</v>
      </c>
    </row>
    <row r="203" spans="1:6" x14ac:dyDescent="0.3">
      <c r="A203">
        <v>200</v>
      </c>
      <c r="B203" t="s">
        <v>220</v>
      </c>
      <c r="C203" s="4">
        <v>0</v>
      </c>
      <c r="D203">
        <v>0</v>
      </c>
      <c r="E203" t="s">
        <v>212</v>
      </c>
      <c r="F203" t="s">
        <v>215</v>
      </c>
    </row>
    <row r="204" spans="1:6" x14ac:dyDescent="0.3">
      <c r="A204">
        <v>201</v>
      </c>
      <c r="B204" t="s">
        <v>220</v>
      </c>
      <c r="C204" s="4">
        <v>0</v>
      </c>
      <c r="D204">
        <v>0</v>
      </c>
      <c r="E204" t="s">
        <v>212</v>
      </c>
      <c r="F204" t="s">
        <v>215</v>
      </c>
    </row>
    <row r="205" spans="1:6" x14ac:dyDescent="0.3">
      <c r="A205">
        <v>202</v>
      </c>
      <c r="B205" t="s">
        <v>220</v>
      </c>
      <c r="C205" s="4">
        <v>0</v>
      </c>
      <c r="D205">
        <v>0</v>
      </c>
      <c r="E205" t="s">
        <v>212</v>
      </c>
      <c r="F205" t="s">
        <v>215</v>
      </c>
    </row>
    <row r="206" spans="1:6" x14ac:dyDescent="0.3">
      <c r="A206">
        <v>203</v>
      </c>
      <c r="B206" t="s">
        <v>220</v>
      </c>
      <c r="C206" s="4">
        <v>0</v>
      </c>
      <c r="D206">
        <v>0</v>
      </c>
      <c r="E206" t="s">
        <v>212</v>
      </c>
      <c r="F206" t="s">
        <v>215</v>
      </c>
    </row>
    <row r="207" spans="1:6" x14ac:dyDescent="0.3">
      <c r="A207">
        <v>204</v>
      </c>
      <c r="B207" t="s">
        <v>220</v>
      </c>
      <c r="C207" s="4">
        <v>0</v>
      </c>
      <c r="D207">
        <v>0</v>
      </c>
      <c r="E207" t="s">
        <v>212</v>
      </c>
      <c r="F207" t="s">
        <v>215</v>
      </c>
    </row>
    <row r="208" spans="1:6" x14ac:dyDescent="0.3">
      <c r="A208">
        <v>205</v>
      </c>
      <c r="B208" t="s">
        <v>220</v>
      </c>
      <c r="C208" s="4">
        <v>0</v>
      </c>
      <c r="D208">
        <v>0</v>
      </c>
      <c r="E208" t="s">
        <v>212</v>
      </c>
      <c r="F208" t="s">
        <v>215</v>
      </c>
    </row>
    <row r="209" spans="1:6" x14ac:dyDescent="0.3">
      <c r="A209">
        <v>206</v>
      </c>
      <c r="B209" t="s">
        <v>220</v>
      </c>
      <c r="C209" s="4">
        <v>0</v>
      </c>
      <c r="D209">
        <v>0</v>
      </c>
      <c r="E209" t="s">
        <v>212</v>
      </c>
      <c r="F209" t="s">
        <v>215</v>
      </c>
    </row>
    <row r="210" spans="1:6" x14ac:dyDescent="0.3">
      <c r="A210">
        <v>207</v>
      </c>
      <c r="B210" t="s">
        <v>220</v>
      </c>
      <c r="C210" s="4">
        <v>0</v>
      </c>
      <c r="D210">
        <v>0</v>
      </c>
      <c r="E210" t="s">
        <v>212</v>
      </c>
      <c r="F210" t="s">
        <v>215</v>
      </c>
    </row>
    <row r="211" spans="1:6" x14ac:dyDescent="0.3">
      <c r="A211">
        <v>208</v>
      </c>
      <c r="B211" t="s">
        <v>220</v>
      </c>
      <c r="C211" s="4">
        <v>0</v>
      </c>
      <c r="D211">
        <v>0</v>
      </c>
      <c r="E211" t="s">
        <v>212</v>
      </c>
      <c r="F211" t="s">
        <v>215</v>
      </c>
    </row>
    <row r="212" spans="1:6" x14ac:dyDescent="0.3">
      <c r="A212">
        <v>209</v>
      </c>
      <c r="B212" t="s">
        <v>220</v>
      </c>
      <c r="C212" s="4">
        <v>0</v>
      </c>
      <c r="D212">
        <v>0</v>
      </c>
      <c r="E212" t="s">
        <v>212</v>
      </c>
      <c r="F212" t="s">
        <v>215</v>
      </c>
    </row>
    <row r="213" spans="1:6" x14ac:dyDescent="0.3">
      <c r="A213">
        <v>210</v>
      </c>
      <c r="B213" t="s">
        <v>220</v>
      </c>
      <c r="C213" s="4">
        <v>0</v>
      </c>
      <c r="D213">
        <v>0</v>
      </c>
      <c r="E213" t="s">
        <v>212</v>
      </c>
      <c r="F213" t="s">
        <v>215</v>
      </c>
    </row>
    <row r="214" spans="1:6" x14ac:dyDescent="0.3">
      <c r="A214">
        <v>211</v>
      </c>
      <c r="B214" t="s">
        <v>220</v>
      </c>
      <c r="C214" s="4">
        <v>0</v>
      </c>
      <c r="D214">
        <v>0</v>
      </c>
      <c r="E214" t="s">
        <v>212</v>
      </c>
      <c r="F214" t="s">
        <v>215</v>
      </c>
    </row>
    <row r="215" spans="1:6" x14ac:dyDescent="0.3">
      <c r="A215">
        <v>212</v>
      </c>
      <c r="B215" t="s">
        <v>220</v>
      </c>
      <c r="C215" s="4">
        <v>0</v>
      </c>
      <c r="D215">
        <v>0</v>
      </c>
      <c r="E215" t="s">
        <v>212</v>
      </c>
      <c r="F215" t="s">
        <v>215</v>
      </c>
    </row>
    <row r="216" spans="1:6" x14ac:dyDescent="0.3">
      <c r="A216">
        <v>213</v>
      </c>
      <c r="B216" t="s">
        <v>220</v>
      </c>
      <c r="C216" s="4">
        <v>0</v>
      </c>
      <c r="D216">
        <v>0</v>
      </c>
      <c r="E216" t="s">
        <v>212</v>
      </c>
      <c r="F216" t="s">
        <v>215</v>
      </c>
    </row>
    <row r="217" spans="1:6" x14ac:dyDescent="0.3">
      <c r="A217">
        <v>214</v>
      </c>
      <c r="B217" t="s">
        <v>220</v>
      </c>
      <c r="C217" s="4">
        <v>0</v>
      </c>
      <c r="D217">
        <v>0</v>
      </c>
      <c r="E217" t="s">
        <v>212</v>
      </c>
      <c r="F217" t="s">
        <v>215</v>
      </c>
    </row>
    <row r="218" spans="1:6" x14ac:dyDescent="0.3">
      <c r="A218">
        <v>215</v>
      </c>
      <c r="B218" t="s">
        <v>220</v>
      </c>
      <c r="C218" s="4">
        <v>0</v>
      </c>
      <c r="D218">
        <v>0</v>
      </c>
      <c r="E218" t="s">
        <v>212</v>
      </c>
      <c r="F218" t="s">
        <v>215</v>
      </c>
    </row>
    <row r="219" spans="1:6" x14ac:dyDescent="0.3">
      <c r="A219">
        <v>216</v>
      </c>
      <c r="B219" t="s">
        <v>220</v>
      </c>
      <c r="C219" s="4">
        <v>0</v>
      </c>
      <c r="D219">
        <v>0</v>
      </c>
      <c r="E219" t="s">
        <v>212</v>
      </c>
      <c r="F219" t="s">
        <v>215</v>
      </c>
    </row>
    <row r="220" spans="1:6" x14ac:dyDescent="0.3">
      <c r="A220">
        <v>217</v>
      </c>
      <c r="B220" t="s">
        <v>220</v>
      </c>
      <c r="C220" s="4">
        <v>0</v>
      </c>
      <c r="D220">
        <v>0</v>
      </c>
      <c r="E220" t="s">
        <v>212</v>
      </c>
      <c r="F220" t="s">
        <v>215</v>
      </c>
    </row>
    <row r="221" spans="1:6" x14ac:dyDescent="0.3">
      <c r="A221">
        <v>218</v>
      </c>
      <c r="B221" t="s">
        <v>220</v>
      </c>
      <c r="C221" s="4">
        <v>0</v>
      </c>
      <c r="D221">
        <v>0</v>
      </c>
      <c r="E221" t="s">
        <v>212</v>
      </c>
      <c r="F221" t="s">
        <v>215</v>
      </c>
    </row>
    <row r="222" spans="1:6" x14ac:dyDescent="0.3">
      <c r="A222">
        <v>219</v>
      </c>
      <c r="B222" t="s">
        <v>220</v>
      </c>
      <c r="C222" s="4">
        <v>0</v>
      </c>
      <c r="D222">
        <v>0</v>
      </c>
      <c r="E222" t="s">
        <v>212</v>
      </c>
      <c r="F222" t="s">
        <v>215</v>
      </c>
    </row>
    <row r="223" spans="1:6" x14ac:dyDescent="0.3">
      <c r="A223">
        <v>220</v>
      </c>
      <c r="B223" t="s">
        <v>220</v>
      </c>
      <c r="C223" s="4">
        <v>0</v>
      </c>
      <c r="D223">
        <v>0</v>
      </c>
      <c r="E223" t="s">
        <v>212</v>
      </c>
      <c r="F223" t="s">
        <v>215</v>
      </c>
    </row>
    <row r="224" spans="1:6" x14ac:dyDescent="0.3">
      <c r="A224">
        <v>221</v>
      </c>
      <c r="B224" t="s">
        <v>220</v>
      </c>
      <c r="C224" s="4">
        <v>0</v>
      </c>
      <c r="D224">
        <v>0</v>
      </c>
      <c r="E224" t="s">
        <v>212</v>
      </c>
      <c r="F224" t="s">
        <v>215</v>
      </c>
    </row>
    <row r="225" spans="1:6" x14ac:dyDescent="0.3">
      <c r="A225">
        <v>222</v>
      </c>
      <c r="B225" t="s">
        <v>220</v>
      </c>
      <c r="C225" s="4">
        <v>0</v>
      </c>
      <c r="D225">
        <v>0</v>
      </c>
      <c r="E225" t="s">
        <v>212</v>
      </c>
      <c r="F225" t="s">
        <v>215</v>
      </c>
    </row>
    <row r="226" spans="1:6" x14ac:dyDescent="0.3">
      <c r="A226">
        <v>223</v>
      </c>
      <c r="B226" t="s">
        <v>220</v>
      </c>
      <c r="C226" s="4">
        <v>0</v>
      </c>
      <c r="D226">
        <v>0</v>
      </c>
      <c r="E226" t="s">
        <v>212</v>
      </c>
      <c r="F226" t="s">
        <v>215</v>
      </c>
    </row>
    <row r="227" spans="1:6" x14ac:dyDescent="0.3">
      <c r="A227">
        <v>224</v>
      </c>
      <c r="B227" t="s">
        <v>220</v>
      </c>
      <c r="C227" s="4">
        <v>0</v>
      </c>
      <c r="D227">
        <v>0</v>
      </c>
      <c r="E227" t="s">
        <v>212</v>
      </c>
      <c r="F227" t="s">
        <v>215</v>
      </c>
    </row>
    <row r="228" spans="1:6" x14ac:dyDescent="0.3">
      <c r="A228">
        <v>225</v>
      </c>
      <c r="B228" t="s">
        <v>220</v>
      </c>
      <c r="C228" s="4">
        <v>0</v>
      </c>
      <c r="D228">
        <v>0</v>
      </c>
      <c r="E228" t="s">
        <v>212</v>
      </c>
      <c r="F228" t="s">
        <v>215</v>
      </c>
    </row>
    <row r="229" spans="1:6" x14ac:dyDescent="0.3">
      <c r="A229">
        <v>226</v>
      </c>
      <c r="B229" t="s">
        <v>220</v>
      </c>
      <c r="C229" s="4">
        <v>0</v>
      </c>
      <c r="D229">
        <v>0</v>
      </c>
      <c r="E229" t="s">
        <v>212</v>
      </c>
      <c r="F229" t="s">
        <v>215</v>
      </c>
    </row>
    <row r="230" spans="1:6" x14ac:dyDescent="0.3">
      <c r="A230">
        <v>227</v>
      </c>
      <c r="B230" t="s">
        <v>220</v>
      </c>
      <c r="C230" s="4">
        <v>0</v>
      </c>
      <c r="D230">
        <v>0</v>
      </c>
      <c r="E230" t="s">
        <v>212</v>
      </c>
      <c r="F230" t="s">
        <v>215</v>
      </c>
    </row>
    <row r="231" spans="1:6" x14ac:dyDescent="0.3">
      <c r="A231">
        <v>228</v>
      </c>
      <c r="B231" t="s">
        <v>220</v>
      </c>
      <c r="C231" s="4">
        <v>0</v>
      </c>
      <c r="D231">
        <v>0</v>
      </c>
      <c r="E231" t="s">
        <v>212</v>
      </c>
      <c r="F231" t="s">
        <v>215</v>
      </c>
    </row>
    <row r="232" spans="1:6" x14ac:dyDescent="0.3">
      <c r="A232">
        <v>229</v>
      </c>
      <c r="B232" t="s">
        <v>220</v>
      </c>
      <c r="C232" s="4">
        <v>0</v>
      </c>
      <c r="D232">
        <v>0</v>
      </c>
      <c r="E232" t="s">
        <v>212</v>
      </c>
      <c r="F232" t="s">
        <v>215</v>
      </c>
    </row>
    <row r="233" spans="1:6" x14ac:dyDescent="0.3">
      <c r="A233">
        <v>230</v>
      </c>
      <c r="B233" t="s">
        <v>220</v>
      </c>
      <c r="C233" s="4">
        <v>0</v>
      </c>
      <c r="D233">
        <v>0</v>
      </c>
      <c r="E233" t="s">
        <v>212</v>
      </c>
      <c r="F233" t="s">
        <v>215</v>
      </c>
    </row>
    <row r="234" spans="1:6" x14ac:dyDescent="0.3">
      <c r="A234">
        <v>231</v>
      </c>
      <c r="B234" t="s">
        <v>220</v>
      </c>
      <c r="C234" s="4">
        <v>0</v>
      </c>
      <c r="D234">
        <v>0</v>
      </c>
      <c r="E234" t="s">
        <v>212</v>
      </c>
      <c r="F234" t="s">
        <v>215</v>
      </c>
    </row>
    <row r="235" spans="1:6" x14ac:dyDescent="0.3">
      <c r="A235">
        <v>232</v>
      </c>
      <c r="B235" t="s">
        <v>220</v>
      </c>
      <c r="C235" s="4">
        <v>0</v>
      </c>
      <c r="D235">
        <v>0</v>
      </c>
      <c r="E235" t="s">
        <v>212</v>
      </c>
      <c r="F235" t="s">
        <v>215</v>
      </c>
    </row>
    <row r="236" spans="1:6" x14ac:dyDescent="0.3">
      <c r="A236">
        <v>233</v>
      </c>
      <c r="B236" t="s">
        <v>220</v>
      </c>
      <c r="C236" s="4">
        <v>0</v>
      </c>
      <c r="D236">
        <v>0</v>
      </c>
      <c r="E236" t="s">
        <v>212</v>
      </c>
      <c r="F236" t="s">
        <v>215</v>
      </c>
    </row>
    <row r="237" spans="1:6" x14ac:dyDescent="0.3">
      <c r="A237">
        <v>234</v>
      </c>
      <c r="B237" t="s">
        <v>220</v>
      </c>
      <c r="C237" s="4">
        <v>0</v>
      </c>
      <c r="D237">
        <v>0</v>
      </c>
      <c r="E237" t="s">
        <v>212</v>
      </c>
      <c r="F237" t="s">
        <v>215</v>
      </c>
    </row>
    <row r="238" spans="1:6" x14ac:dyDescent="0.3">
      <c r="A238">
        <v>235</v>
      </c>
      <c r="B238" t="s">
        <v>220</v>
      </c>
      <c r="C238" s="4">
        <v>0</v>
      </c>
      <c r="D238">
        <v>0</v>
      </c>
      <c r="E238" t="s">
        <v>212</v>
      </c>
      <c r="F238" t="s">
        <v>215</v>
      </c>
    </row>
    <row r="239" spans="1:6" x14ac:dyDescent="0.3">
      <c r="A239">
        <v>236</v>
      </c>
      <c r="B239" t="s">
        <v>220</v>
      </c>
      <c r="C239" s="4">
        <v>0</v>
      </c>
      <c r="D239">
        <v>0</v>
      </c>
      <c r="E239" t="s">
        <v>212</v>
      </c>
      <c r="F239" t="s">
        <v>215</v>
      </c>
    </row>
    <row r="240" spans="1:6" x14ac:dyDescent="0.3">
      <c r="A240">
        <v>237</v>
      </c>
      <c r="B240" t="s">
        <v>220</v>
      </c>
      <c r="C240" s="4">
        <v>0</v>
      </c>
      <c r="D240">
        <v>0</v>
      </c>
      <c r="E240" t="s">
        <v>212</v>
      </c>
      <c r="F240" t="s">
        <v>215</v>
      </c>
    </row>
    <row r="241" spans="1:6" x14ac:dyDescent="0.3">
      <c r="A241">
        <v>238</v>
      </c>
      <c r="B241" t="s">
        <v>220</v>
      </c>
      <c r="C241" s="4">
        <v>0</v>
      </c>
      <c r="D241">
        <v>0</v>
      </c>
      <c r="E241" t="s">
        <v>212</v>
      </c>
      <c r="F241" t="s">
        <v>215</v>
      </c>
    </row>
    <row r="242" spans="1:6" x14ac:dyDescent="0.3">
      <c r="A242">
        <v>239</v>
      </c>
      <c r="B242" t="s">
        <v>220</v>
      </c>
      <c r="C242" s="4">
        <v>0</v>
      </c>
      <c r="D242">
        <v>0</v>
      </c>
      <c r="E242" t="s">
        <v>212</v>
      </c>
      <c r="F242" t="s">
        <v>215</v>
      </c>
    </row>
    <row r="243" spans="1:6" x14ac:dyDescent="0.3">
      <c r="A243">
        <v>240</v>
      </c>
      <c r="B243" t="s">
        <v>220</v>
      </c>
      <c r="C243" s="4">
        <v>0</v>
      </c>
      <c r="D243">
        <v>0</v>
      </c>
      <c r="E243" t="s">
        <v>212</v>
      </c>
      <c r="F243" t="s">
        <v>215</v>
      </c>
    </row>
    <row r="244" spans="1:6" x14ac:dyDescent="0.3">
      <c r="A244">
        <v>241</v>
      </c>
      <c r="B244" t="s">
        <v>220</v>
      </c>
      <c r="C244" s="4">
        <v>0</v>
      </c>
      <c r="D244">
        <v>0</v>
      </c>
      <c r="E244" t="s">
        <v>212</v>
      </c>
      <c r="F244" t="s">
        <v>215</v>
      </c>
    </row>
    <row r="245" spans="1:6" x14ac:dyDescent="0.3">
      <c r="A245">
        <v>242</v>
      </c>
      <c r="B245" t="s">
        <v>220</v>
      </c>
      <c r="C245" s="4">
        <v>0</v>
      </c>
      <c r="D245">
        <v>0</v>
      </c>
      <c r="E245" t="s">
        <v>212</v>
      </c>
      <c r="F245" t="s">
        <v>215</v>
      </c>
    </row>
    <row r="246" spans="1:6" x14ac:dyDescent="0.3">
      <c r="A246">
        <v>243</v>
      </c>
      <c r="B246" t="s">
        <v>220</v>
      </c>
      <c r="C246" s="4">
        <v>0</v>
      </c>
      <c r="D246">
        <v>0</v>
      </c>
      <c r="E246" t="s">
        <v>212</v>
      </c>
      <c r="F246" t="s">
        <v>215</v>
      </c>
    </row>
    <row r="247" spans="1:6" x14ac:dyDescent="0.3">
      <c r="A247">
        <v>244</v>
      </c>
      <c r="B247" t="s">
        <v>220</v>
      </c>
      <c r="C247" s="4">
        <v>0</v>
      </c>
      <c r="D247">
        <v>0</v>
      </c>
      <c r="E247" t="s">
        <v>212</v>
      </c>
      <c r="F247" t="s">
        <v>215</v>
      </c>
    </row>
    <row r="248" spans="1:6" x14ac:dyDescent="0.3">
      <c r="A248">
        <v>245</v>
      </c>
      <c r="B248" t="s">
        <v>220</v>
      </c>
      <c r="C248" s="4">
        <v>0</v>
      </c>
      <c r="D248">
        <v>0</v>
      </c>
      <c r="E248" t="s">
        <v>212</v>
      </c>
      <c r="F248" t="s">
        <v>215</v>
      </c>
    </row>
    <row r="249" spans="1:6" x14ac:dyDescent="0.3">
      <c r="A249">
        <v>246</v>
      </c>
      <c r="B249" t="s">
        <v>220</v>
      </c>
      <c r="C249" s="4">
        <v>0</v>
      </c>
      <c r="D249">
        <v>0</v>
      </c>
      <c r="E249" t="s">
        <v>212</v>
      </c>
      <c r="F249" t="s">
        <v>215</v>
      </c>
    </row>
    <row r="250" spans="1:6" x14ac:dyDescent="0.3">
      <c r="A250">
        <v>247</v>
      </c>
      <c r="B250" t="s">
        <v>220</v>
      </c>
      <c r="C250" s="4">
        <v>0</v>
      </c>
      <c r="D250">
        <v>0</v>
      </c>
      <c r="E250" t="s">
        <v>212</v>
      </c>
      <c r="F250" t="s">
        <v>215</v>
      </c>
    </row>
    <row r="251" spans="1:6" x14ac:dyDescent="0.3">
      <c r="A251">
        <v>248</v>
      </c>
      <c r="B251" t="s">
        <v>220</v>
      </c>
      <c r="C251" s="4">
        <v>0</v>
      </c>
      <c r="D251">
        <v>0</v>
      </c>
      <c r="E251" t="s">
        <v>212</v>
      </c>
      <c r="F251" t="s">
        <v>215</v>
      </c>
    </row>
    <row r="252" spans="1:6" x14ac:dyDescent="0.3">
      <c r="A252">
        <v>249</v>
      </c>
      <c r="B252" t="s">
        <v>220</v>
      </c>
      <c r="C252" s="4">
        <v>0</v>
      </c>
      <c r="D252">
        <v>0</v>
      </c>
      <c r="E252" t="s">
        <v>212</v>
      </c>
      <c r="F252" t="s">
        <v>215</v>
      </c>
    </row>
    <row r="253" spans="1:6" x14ac:dyDescent="0.3">
      <c r="A253">
        <v>250</v>
      </c>
      <c r="B253" t="s">
        <v>220</v>
      </c>
      <c r="C253" s="4">
        <v>0</v>
      </c>
      <c r="D253">
        <v>0</v>
      </c>
      <c r="E253" t="s">
        <v>212</v>
      </c>
      <c r="F253" t="s">
        <v>215</v>
      </c>
    </row>
    <row r="254" spans="1:6" x14ac:dyDescent="0.3">
      <c r="A254">
        <v>251</v>
      </c>
      <c r="B254" t="s">
        <v>220</v>
      </c>
      <c r="C254" s="4">
        <v>0</v>
      </c>
      <c r="D254">
        <v>0</v>
      </c>
      <c r="E254" t="s">
        <v>212</v>
      </c>
      <c r="F254" t="s">
        <v>215</v>
      </c>
    </row>
    <row r="255" spans="1:6" x14ac:dyDescent="0.3">
      <c r="A255">
        <v>252</v>
      </c>
      <c r="B255" t="s">
        <v>220</v>
      </c>
      <c r="C255" s="4">
        <v>0</v>
      </c>
      <c r="D255">
        <v>0</v>
      </c>
      <c r="E255" t="s">
        <v>212</v>
      </c>
      <c r="F255" t="s">
        <v>215</v>
      </c>
    </row>
    <row r="256" spans="1:6" x14ac:dyDescent="0.3">
      <c r="A256">
        <v>253</v>
      </c>
      <c r="B256" t="s">
        <v>220</v>
      </c>
      <c r="C256" s="4">
        <v>0</v>
      </c>
      <c r="D256">
        <v>0</v>
      </c>
      <c r="E256" t="s">
        <v>212</v>
      </c>
      <c r="F256" t="s">
        <v>215</v>
      </c>
    </row>
    <row r="257" spans="1:6" x14ac:dyDescent="0.3">
      <c r="A257">
        <v>254</v>
      </c>
      <c r="B257" t="s">
        <v>220</v>
      </c>
      <c r="C257" s="4">
        <v>0</v>
      </c>
      <c r="D257">
        <v>0</v>
      </c>
      <c r="E257" t="s">
        <v>212</v>
      </c>
      <c r="F257" t="s">
        <v>215</v>
      </c>
    </row>
    <row r="258" spans="1:6" x14ac:dyDescent="0.3">
      <c r="A258">
        <v>255</v>
      </c>
      <c r="B258" t="s">
        <v>220</v>
      </c>
      <c r="C258" s="4">
        <v>0</v>
      </c>
      <c r="D258">
        <v>0</v>
      </c>
      <c r="E258" t="s">
        <v>212</v>
      </c>
      <c r="F258" t="s">
        <v>215</v>
      </c>
    </row>
    <row r="259" spans="1:6" x14ac:dyDescent="0.3">
      <c r="A259">
        <v>256</v>
      </c>
      <c r="B259" t="s">
        <v>220</v>
      </c>
      <c r="C259" s="4">
        <v>0</v>
      </c>
      <c r="D259">
        <v>0</v>
      </c>
      <c r="E259" t="s">
        <v>212</v>
      </c>
      <c r="F259" t="s">
        <v>215</v>
      </c>
    </row>
    <row r="260" spans="1:6" x14ac:dyDescent="0.3">
      <c r="A260">
        <v>257</v>
      </c>
      <c r="B260" t="s">
        <v>220</v>
      </c>
      <c r="C260" s="4">
        <v>0</v>
      </c>
      <c r="D260">
        <v>0</v>
      </c>
      <c r="E260" t="s">
        <v>212</v>
      </c>
      <c r="F260" t="s">
        <v>215</v>
      </c>
    </row>
    <row r="261" spans="1:6" x14ac:dyDescent="0.3">
      <c r="A261">
        <v>258</v>
      </c>
      <c r="B261" t="s">
        <v>220</v>
      </c>
      <c r="C261" s="4">
        <v>0</v>
      </c>
      <c r="D261">
        <v>0</v>
      </c>
      <c r="E261" t="s">
        <v>212</v>
      </c>
      <c r="F261" t="s">
        <v>215</v>
      </c>
    </row>
    <row r="262" spans="1:6" x14ac:dyDescent="0.3">
      <c r="A262">
        <v>259</v>
      </c>
      <c r="B262" t="s">
        <v>220</v>
      </c>
      <c r="C262" s="4">
        <v>0</v>
      </c>
      <c r="D262">
        <v>0</v>
      </c>
      <c r="E262" t="s">
        <v>212</v>
      </c>
      <c r="F262" t="s">
        <v>215</v>
      </c>
    </row>
    <row r="263" spans="1:6" x14ac:dyDescent="0.3">
      <c r="A263">
        <v>260</v>
      </c>
      <c r="B263" t="s">
        <v>220</v>
      </c>
      <c r="C263" s="4">
        <v>0</v>
      </c>
      <c r="D263">
        <v>0</v>
      </c>
      <c r="E263" t="s">
        <v>212</v>
      </c>
      <c r="F263" t="s">
        <v>215</v>
      </c>
    </row>
    <row r="264" spans="1:6" x14ac:dyDescent="0.3">
      <c r="A264">
        <v>261</v>
      </c>
      <c r="B264" t="s">
        <v>220</v>
      </c>
      <c r="C264" s="4">
        <v>0</v>
      </c>
      <c r="D264">
        <v>0</v>
      </c>
      <c r="E264" t="s">
        <v>212</v>
      </c>
      <c r="F264" t="s">
        <v>215</v>
      </c>
    </row>
    <row r="265" spans="1:6" x14ac:dyDescent="0.3">
      <c r="A265">
        <v>262</v>
      </c>
      <c r="B265" t="s">
        <v>220</v>
      </c>
      <c r="C265" s="4">
        <v>0</v>
      </c>
      <c r="D265">
        <v>0</v>
      </c>
      <c r="E265" t="s">
        <v>212</v>
      </c>
      <c r="F265" t="s">
        <v>215</v>
      </c>
    </row>
    <row r="266" spans="1:6" x14ac:dyDescent="0.3">
      <c r="A266">
        <v>263</v>
      </c>
      <c r="B266" t="s">
        <v>220</v>
      </c>
      <c r="C266" s="4">
        <v>0</v>
      </c>
      <c r="D266">
        <v>0</v>
      </c>
      <c r="E266" t="s">
        <v>212</v>
      </c>
      <c r="F266" t="s">
        <v>215</v>
      </c>
    </row>
    <row r="267" spans="1:6" x14ac:dyDescent="0.3">
      <c r="A267">
        <v>264</v>
      </c>
      <c r="B267" t="s">
        <v>220</v>
      </c>
      <c r="C267" s="4">
        <v>0</v>
      </c>
      <c r="D267">
        <v>0</v>
      </c>
      <c r="E267" t="s">
        <v>212</v>
      </c>
      <c r="F267" t="s">
        <v>215</v>
      </c>
    </row>
    <row r="268" spans="1:6" x14ac:dyDescent="0.3">
      <c r="A268">
        <v>265</v>
      </c>
      <c r="B268" t="s">
        <v>220</v>
      </c>
      <c r="C268" s="4">
        <v>0</v>
      </c>
      <c r="D268">
        <v>0</v>
      </c>
      <c r="E268" t="s">
        <v>212</v>
      </c>
      <c r="F268" t="s">
        <v>215</v>
      </c>
    </row>
    <row r="269" spans="1:6" x14ac:dyDescent="0.3">
      <c r="A269">
        <v>266</v>
      </c>
      <c r="B269" t="s">
        <v>220</v>
      </c>
      <c r="C269" s="4">
        <v>0</v>
      </c>
      <c r="D269">
        <v>0</v>
      </c>
      <c r="E269" t="s">
        <v>212</v>
      </c>
      <c r="F269" t="s">
        <v>215</v>
      </c>
    </row>
    <row r="270" spans="1:6" x14ac:dyDescent="0.3">
      <c r="A270">
        <v>267</v>
      </c>
      <c r="B270" t="s">
        <v>220</v>
      </c>
      <c r="C270" s="4">
        <v>0</v>
      </c>
      <c r="D270">
        <v>0</v>
      </c>
      <c r="E270" t="s">
        <v>212</v>
      </c>
      <c r="F270" t="s">
        <v>215</v>
      </c>
    </row>
    <row r="271" spans="1:6" x14ac:dyDescent="0.3">
      <c r="A271">
        <v>268</v>
      </c>
      <c r="B271" t="s">
        <v>220</v>
      </c>
      <c r="C271" s="4">
        <v>0</v>
      </c>
      <c r="D271">
        <v>0</v>
      </c>
      <c r="E271" t="s">
        <v>212</v>
      </c>
      <c r="F271" t="s">
        <v>215</v>
      </c>
    </row>
    <row r="272" spans="1:6" x14ac:dyDescent="0.3">
      <c r="A272">
        <v>269</v>
      </c>
      <c r="B272" t="s">
        <v>220</v>
      </c>
      <c r="C272" s="4">
        <v>0</v>
      </c>
      <c r="D272">
        <v>0</v>
      </c>
      <c r="E272" t="s">
        <v>212</v>
      </c>
      <c r="F272" t="s">
        <v>215</v>
      </c>
    </row>
    <row r="273" spans="1:6" x14ac:dyDescent="0.3">
      <c r="A273">
        <v>270</v>
      </c>
      <c r="B273" t="s">
        <v>220</v>
      </c>
      <c r="C273" s="4">
        <v>0</v>
      </c>
      <c r="D273">
        <v>0</v>
      </c>
      <c r="E273" t="s">
        <v>212</v>
      </c>
      <c r="F273" t="s">
        <v>215</v>
      </c>
    </row>
    <row r="274" spans="1:6" x14ac:dyDescent="0.3">
      <c r="A274">
        <v>271</v>
      </c>
      <c r="B274" t="s">
        <v>220</v>
      </c>
      <c r="C274" s="4">
        <v>0</v>
      </c>
      <c r="D274">
        <v>0</v>
      </c>
      <c r="E274" t="s">
        <v>212</v>
      </c>
      <c r="F274" t="s">
        <v>215</v>
      </c>
    </row>
    <row r="275" spans="1:6" x14ac:dyDescent="0.3">
      <c r="A275">
        <v>272</v>
      </c>
      <c r="B275" t="s">
        <v>220</v>
      </c>
      <c r="C275" s="4">
        <v>0</v>
      </c>
      <c r="D275">
        <v>0</v>
      </c>
      <c r="E275" t="s">
        <v>212</v>
      </c>
      <c r="F275" t="s">
        <v>215</v>
      </c>
    </row>
    <row r="276" spans="1:6" x14ac:dyDescent="0.3">
      <c r="A276">
        <v>273</v>
      </c>
      <c r="B276" t="s">
        <v>220</v>
      </c>
      <c r="C276" s="4">
        <v>0</v>
      </c>
      <c r="D276">
        <v>0</v>
      </c>
      <c r="E276" t="s">
        <v>212</v>
      </c>
      <c r="F276" t="s">
        <v>215</v>
      </c>
    </row>
    <row r="277" spans="1:6" x14ac:dyDescent="0.3">
      <c r="A277">
        <v>274</v>
      </c>
      <c r="B277" t="s">
        <v>220</v>
      </c>
      <c r="C277" s="4">
        <v>0</v>
      </c>
      <c r="D277">
        <v>0</v>
      </c>
      <c r="E277" t="s">
        <v>212</v>
      </c>
      <c r="F277" t="s">
        <v>215</v>
      </c>
    </row>
    <row r="278" spans="1:6" x14ac:dyDescent="0.3">
      <c r="A278">
        <v>275</v>
      </c>
      <c r="B278" t="s">
        <v>220</v>
      </c>
      <c r="C278" s="4">
        <v>0</v>
      </c>
      <c r="D278">
        <v>0</v>
      </c>
      <c r="E278" t="s">
        <v>212</v>
      </c>
      <c r="F278" t="s">
        <v>215</v>
      </c>
    </row>
    <row r="279" spans="1:6" x14ac:dyDescent="0.3">
      <c r="A279">
        <v>276</v>
      </c>
      <c r="B279" t="s">
        <v>220</v>
      </c>
      <c r="C279" s="4">
        <v>0</v>
      </c>
      <c r="D279">
        <v>0</v>
      </c>
      <c r="E279" t="s">
        <v>212</v>
      </c>
      <c r="F279" t="s">
        <v>215</v>
      </c>
    </row>
    <row r="280" spans="1:6" x14ac:dyDescent="0.3">
      <c r="A280">
        <v>277</v>
      </c>
      <c r="B280" t="s">
        <v>220</v>
      </c>
      <c r="C280" s="4">
        <v>0</v>
      </c>
      <c r="D280">
        <v>0</v>
      </c>
      <c r="E280" t="s">
        <v>212</v>
      </c>
      <c r="F280" t="s">
        <v>215</v>
      </c>
    </row>
    <row r="281" spans="1:6" x14ac:dyDescent="0.3">
      <c r="A281">
        <v>278</v>
      </c>
      <c r="B281" t="s">
        <v>220</v>
      </c>
      <c r="C281" s="4">
        <v>0</v>
      </c>
      <c r="D281">
        <v>0</v>
      </c>
      <c r="E281" t="s">
        <v>212</v>
      </c>
      <c r="F281" t="s">
        <v>215</v>
      </c>
    </row>
    <row r="282" spans="1:6" x14ac:dyDescent="0.3">
      <c r="A282">
        <v>279</v>
      </c>
      <c r="B282" t="s">
        <v>220</v>
      </c>
      <c r="C282" s="4">
        <v>0</v>
      </c>
      <c r="D282">
        <v>0</v>
      </c>
      <c r="E282" t="s">
        <v>212</v>
      </c>
      <c r="F282" t="s">
        <v>215</v>
      </c>
    </row>
    <row r="283" spans="1:6" x14ac:dyDescent="0.3">
      <c r="A283">
        <v>280</v>
      </c>
      <c r="B283" t="s">
        <v>220</v>
      </c>
      <c r="C283" s="4">
        <v>0</v>
      </c>
      <c r="D283">
        <v>0</v>
      </c>
      <c r="E283" t="s">
        <v>212</v>
      </c>
      <c r="F283" t="s">
        <v>215</v>
      </c>
    </row>
    <row r="284" spans="1:6" x14ac:dyDescent="0.3">
      <c r="A284">
        <v>281</v>
      </c>
      <c r="B284" t="s">
        <v>220</v>
      </c>
      <c r="C284" s="4">
        <v>0</v>
      </c>
      <c r="D284">
        <v>0</v>
      </c>
      <c r="E284" t="s">
        <v>212</v>
      </c>
      <c r="F284" t="s">
        <v>215</v>
      </c>
    </row>
    <row r="285" spans="1:6" x14ac:dyDescent="0.3">
      <c r="A285">
        <v>282</v>
      </c>
      <c r="B285" t="s">
        <v>220</v>
      </c>
      <c r="C285" s="4">
        <v>0</v>
      </c>
      <c r="D285">
        <v>0</v>
      </c>
      <c r="E285" t="s">
        <v>212</v>
      </c>
      <c r="F285" t="s">
        <v>215</v>
      </c>
    </row>
    <row r="286" spans="1:6" x14ac:dyDescent="0.3">
      <c r="A286">
        <v>283</v>
      </c>
      <c r="B286" t="s">
        <v>220</v>
      </c>
      <c r="C286" s="4">
        <v>0</v>
      </c>
      <c r="D286">
        <v>0</v>
      </c>
      <c r="E286" t="s">
        <v>212</v>
      </c>
      <c r="F286" t="s">
        <v>215</v>
      </c>
    </row>
    <row r="287" spans="1:6" x14ac:dyDescent="0.3">
      <c r="A287">
        <v>284</v>
      </c>
      <c r="B287" t="s">
        <v>220</v>
      </c>
      <c r="C287" s="4">
        <v>0</v>
      </c>
      <c r="D287">
        <v>0</v>
      </c>
      <c r="E287" t="s">
        <v>212</v>
      </c>
      <c r="F287" t="s">
        <v>215</v>
      </c>
    </row>
    <row r="288" spans="1:6" x14ac:dyDescent="0.3">
      <c r="A288">
        <v>285</v>
      </c>
      <c r="B288" t="s">
        <v>220</v>
      </c>
      <c r="C288" s="4">
        <v>0</v>
      </c>
      <c r="D288">
        <v>0</v>
      </c>
      <c r="E288" t="s">
        <v>212</v>
      </c>
      <c r="F288" t="s">
        <v>215</v>
      </c>
    </row>
    <row r="289" spans="1:6" x14ac:dyDescent="0.3">
      <c r="A289">
        <v>286</v>
      </c>
      <c r="B289" t="s">
        <v>220</v>
      </c>
      <c r="C289" s="4">
        <v>0</v>
      </c>
      <c r="D289">
        <v>0</v>
      </c>
      <c r="E289" t="s">
        <v>212</v>
      </c>
      <c r="F289" t="s">
        <v>215</v>
      </c>
    </row>
    <row r="290" spans="1:6" x14ac:dyDescent="0.3">
      <c r="A290">
        <v>287</v>
      </c>
      <c r="B290" t="s">
        <v>220</v>
      </c>
      <c r="C290" s="4">
        <v>0</v>
      </c>
      <c r="D290">
        <v>0</v>
      </c>
      <c r="E290" t="s">
        <v>212</v>
      </c>
      <c r="F290" t="s">
        <v>215</v>
      </c>
    </row>
    <row r="291" spans="1:6" x14ac:dyDescent="0.3">
      <c r="A291">
        <v>288</v>
      </c>
      <c r="B291" t="s">
        <v>220</v>
      </c>
      <c r="C291" s="4">
        <v>0</v>
      </c>
      <c r="D291">
        <v>0</v>
      </c>
      <c r="E291" t="s">
        <v>212</v>
      </c>
      <c r="F291" t="s">
        <v>215</v>
      </c>
    </row>
    <row r="292" spans="1:6" x14ac:dyDescent="0.3">
      <c r="A292">
        <v>289</v>
      </c>
      <c r="B292" t="s">
        <v>220</v>
      </c>
      <c r="C292" s="4">
        <v>0</v>
      </c>
      <c r="D292">
        <v>0</v>
      </c>
      <c r="E292" t="s">
        <v>212</v>
      </c>
      <c r="F292" t="s">
        <v>215</v>
      </c>
    </row>
    <row r="293" spans="1:6" x14ac:dyDescent="0.3">
      <c r="A293">
        <v>290</v>
      </c>
      <c r="B293" t="s">
        <v>220</v>
      </c>
      <c r="C293" s="4">
        <v>0</v>
      </c>
      <c r="D293">
        <v>0</v>
      </c>
      <c r="E293" t="s">
        <v>212</v>
      </c>
      <c r="F293" t="s">
        <v>215</v>
      </c>
    </row>
    <row r="294" spans="1:6" x14ac:dyDescent="0.3">
      <c r="A294">
        <v>291</v>
      </c>
      <c r="B294" t="s">
        <v>220</v>
      </c>
      <c r="C294" s="4">
        <v>0</v>
      </c>
      <c r="D294">
        <v>0</v>
      </c>
      <c r="E294" t="s">
        <v>212</v>
      </c>
      <c r="F294" t="s">
        <v>215</v>
      </c>
    </row>
    <row r="295" spans="1:6" x14ac:dyDescent="0.3">
      <c r="A295">
        <v>292</v>
      </c>
      <c r="B295" t="s">
        <v>220</v>
      </c>
      <c r="C295" s="4">
        <v>0</v>
      </c>
      <c r="D295">
        <v>0</v>
      </c>
      <c r="E295" t="s">
        <v>212</v>
      </c>
      <c r="F295" t="s">
        <v>215</v>
      </c>
    </row>
    <row r="296" spans="1:6" x14ac:dyDescent="0.3">
      <c r="A296">
        <v>293</v>
      </c>
      <c r="B296" t="s">
        <v>220</v>
      </c>
      <c r="C296" s="4">
        <v>0</v>
      </c>
      <c r="D296">
        <v>0</v>
      </c>
      <c r="E296" t="s">
        <v>212</v>
      </c>
      <c r="F296" t="s">
        <v>215</v>
      </c>
    </row>
    <row r="297" spans="1:6" x14ac:dyDescent="0.3">
      <c r="A297">
        <v>294</v>
      </c>
      <c r="B297" t="s">
        <v>220</v>
      </c>
      <c r="C297" s="4">
        <v>0</v>
      </c>
      <c r="D297">
        <v>0</v>
      </c>
      <c r="E297" t="s">
        <v>212</v>
      </c>
      <c r="F297" t="s">
        <v>215</v>
      </c>
    </row>
    <row r="298" spans="1:6" x14ac:dyDescent="0.3">
      <c r="A298">
        <v>295</v>
      </c>
      <c r="B298" t="s">
        <v>220</v>
      </c>
      <c r="C298" s="4">
        <v>0</v>
      </c>
      <c r="D298">
        <v>0</v>
      </c>
      <c r="E298" t="s">
        <v>212</v>
      </c>
      <c r="F298" t="s">
        <v>215</v>
      </c>
    </row>
    <row r="299" spans="1:6" x14ac:dyDescent="0.3">
      <c r="A299">
        <v>296</v>
      </c>
      <c r="B299" t="s">
        <v>220</v>
      </c>
      <c r="C299" s="4">
        <v>0</v>
      </c>
      <c r="D299">
        <v>0</v>
      </c>
      <c r="E299" t="s">
        <v>212</v>
      </c>
      <c r="F299" t="s">
        <v>215</v>
      </c>
    </row>
    <row r="300" spans="1:6" x14ac:dyDescent="0.3">
      <c r="A300">
        <v>297</v>
      </c>
      <c r="B300" t="s">
        <v>220</v>
      </c>
      <c r="C300" s="4">
        <v>0</v>
      </c>
      <c r="D300">
        <v>0</v>
      </c>
      <c r="E300" t="s">
        <v>212</v>
      </c>
      <c r="F300" t="s">
        <v>215</v>
      </c>
    </row>
    <row r="301" spans="1:6" x14ac:dyDescent="0.3">
      <c r="A301">
        <v>298</v>
      </c>
      <c r="B301" t="s">
        <v>220</v>
      </c>
      <c r="C301" s="4">
        <v>0</v>
      </c>
      <c r="D301">
        <v>0</v>
      </c>
      <c r="E301" t="s">
        <v>212</v>
      </c>
      <c r="F301" t="s">
        <v>215</v>
      </c>
    </row>
    <row r="302" spans="1:6" x14ac:dyDescent="0.3">
      <c r="A302">
        <v>299</v>
      </c>
      <c r="B302" t="s">
        <v>220</v>
      </c>
      <c r="C302" s="4">
        <v>0</v>
      </c>
      <c r="D302">
        <v>0</v>
      </c>
      <c r="E302" t="s">
        <v>212</v>
      </c>
      <c r="F302" t="s">
        <v>215</v>
      </c>
    </row>
    <row r="303" spans="1:6" x14ac:dyDescent="0.3">
      <c r="A303">
        <v>300</v>
      </c>
      <c r="B303" t="s">
        <v>220</v>
      </c>
      <c r="C303" s="4">
        <v>0</v>
      </c>
      <c r="D303">
        <v>0</v>
      </c>
      <c r="E303" t="s">
        <v>212</v>
      </c>
      <c r="F303" t="s">
        <v>215</v>
      </c>
    </row>
    <row r="304" spans="1:6" x14ac:dyDescent="0.3">
      <c r="A304">
        <v>301</v>
      </c>
      <c r="B304" t="s">
        <v>220</v>
      </c>
      <c r="C304" s="4">
        <v>0</v>
      </c>
      <c r="D304">
        <v>0</v>
      </c>
      <c r="E304" t="s">
        <v>212</v>
      </c>
      <c r="F304" t="s">
        <v>215</v>
      </c>
    </row>
    <row r="305" spans="1:6" x14ac:dyDescent="0.3">
      <c r="A305">
        <v>302</v>
      </c>
      <c r="B305" t="s">
        <v>220</v>
      </c>
      <c r="C305" s="4">
        <v>0</v>
      </c>
      <c r="D305">
        <v>0</v>
      </c>
      <c r="E305" t="s">
        <v>212</v>
      </c>
      <c r="F305" t="s">
        <v>215</v>
      </c>
    </row>
    <row r="306" spans="1:6" x14ac:dyDescent="0.3">
      <c r="A306">
        <v>303</v>
      </c>
      <c r="B306" t="s">
        <v>220</v>
      </c>
      <c r="C306" s="4">
        <v>0</v>
      </c>
      <c r="D306">
        <v>0</v>
      </c>
      <c r="E306" t="s">
        <v>212</v>
      </c>
      <c r="F306" t="s">
        <v>215</v>
      </c>
    </row>
    <row r="307" spans="1:6" x14ac:dyDescent="0.3">
      <c r="A307">
        <v>304</v>
      </c>
      <c r="B307" t="s">
        <v>220</v>
      </c>
      <c r="C307" s="4">
        <v>0</v>
      </c>
      <c r="D307">
        <v>0</v>
      </c>
      <c r="E307" t="s">
        <v>212</v>
      </c>
      <c r="F307" t="s">
        <v>215</v>
      </c>
    </row>
    <row r="308" spans="1:6" x14ac:dyDescent="0.3">
      <c r="A308">
        <v>305</v>
      </c>
      <c r="B308" t="s">
        <v>220</v>
      </c>
      <c r="C308" s="4">
        <v>0</v>
      </c>
      <c r="D308">
        <v>0</v>
      </c>
      <c r="E308" t="s">
        <v>212</v>
      </c>
      <c r="F308" t="s">
        <v>215</v>
      </c>
    </row>
    <row r="309" spans="1:6" x14ac:dyDescent="0.3">
      <c r="A309">
        <v>306</v>
      </c>
      <c r="B309" t="s">
        <v>220</v>
      </c>
      <c r="C309" s="4">
        <v>0</v>
      </c>
      <c r="D309">
        <v>0</v>
      </c>
      <c r="E309" t="s">
        <v>212</v>
      </c>
      <c r="F309" t="s">
        <v>215</v>
      </c>
    </row>
    <row r="310" spans="1:6" x14ac:dyDescent="0.3">
      <c r="A310">
        <v>307</v>
      </c>
      <c r="B310" t="s">
        <v>220</v>
      </c>
      <c r="C310" s="4">
        <v>0</v>
      </c>
      <c r="D310">
        <v>0</v>
      </c>
      <c r="E310" t="s">
        <v>212</v>
      </c>
      <c r="F310" t="s">
        <v>215</v>
      </c>
    </row>
    <row r="311" spans="1:6" x14ac:dyDescent="0.3">
      <c r="A311">
        <v>308</v>
      </c>
      <c r="B311" t="s">
        <v>220</v>
      </c>
      <c r="C311" s="4">
        <v>0</v>
      </c>
      <c r="D311">
        <v>0</v>
      </c>
      <c r="E311" t="s">
        <v>212</v>
      </c>
      <c r="F311" t="s">
        <v>215</v>
      </c>
    </row>
    <row r="312" spans="1:6" x14ac:dyDescent="0.3">
      <c r="A312">
        <v>309</v>
      </c>
      <c r="B312" t="s">
        <v>220</v>
      </c>
      <c r="C312" s="4">
        <v>0</v>
      </c>
      <c r="D312">
        <v>0</v>
      </c>
      <c r="E312" t="s">
        <v>212</v>
      </c>
      <c r="F312" t="s">
        <v>215</v>
      </c>
    </row>
    <row r="313" spans="1:6" x14ac:dyDescent="0.3">
      <c r="A313">
        <v>310</v>
      </c>
      <c r="B313" t="s">
        <v>220</v>
      </c>
      <c r="C313" s="4">
        <v>0</v>
      </c>
      <c r="D313">
        <v>0</v>
      </c>
      <c r="E313" t="s">
        <v>212</v>
      </c>
      <c r="F313" t="s">
        <v>215</v>
      </c>
    </row>
    <row r="314" spans="1:6" x14ac:dyDescent="0.3">
      <c r="A314">
        <v>311</v>
      </c>
      <c r="B314" t="s">
        <v>220</v>
      </c>
      <c r="C314" s="4">
        <v>0</v>
      </c>
      <c r="D314">
        <v>0</v>
      </c>
      <c r="E314" t="s">
        <v>212</v>
      </c>
      <c r="F314" t="s">
        <v>215</v>
      </c>
    </row>
    <row r="315" spans="1:6" x14ac:dyDescent="0.3">
      <c r="A315">
        <v>312</v>
      </c>
      <c r="B315" t="s">
        <v>220</v>
      </c>
      <c r="C315" s="4">
        <v>0</v>
      </c>
      <c r="D315">
        <v>0</v>
      </c>
      <c r="E315" t="s">
        <v>212</v>
      </c>
      <c r="F315" t="s">
        <v>215</v>
      </c>
    </row>
    <row r="316" spans="1:6" x14ac:dyDescent="0.3">
      <c r="A316">
        <v>313</v>
      </c>
      <c r="B316" t="s">
        <v>220</v>
      </c>
      <c r="C316" s="4">
        <v>0</v>
      </c>
      <c r="D316">
        <v>0</v>
      </c>
      <c r="E316" t="s">
        <v>212</v>
      </c>
      <c r="F316" t="s">
        <v>215</v>
      </c>
    </row>
    <row r="317" spans="1:6" x14ac:dyDescent="0.3">
      <c r="A317">
        <v>314</v>
      </c>
      <c r="B317" t="s">
        <v>220</v>
      </c>
      <c r="C317" s="4">
        <v>0</v>
      </c>
      <c r="D317">
        <v>0</v>
      </c>
      <c r="E317" t="s">
        <v>212</v>
      </c>
      <c r="F317" t="s">
        <v>215</v>
      </c>
    </row>
    <row r="318" spans="1:6" x14ac:dyDescent="0.3">
      <c r="A318">
        <v>315</v>
      </c>
      <c r="B318" t="s">
        <v>220</v>
      </c>
      <c r="C318" s="4">
        <v>0</v>
      </c>
      <c r="D318">
        <v>0</v>
      </c>
      <c r="E318" t="s">
        <v>212</v>
      </c>
      <c r="F318" t="s">
        <v>215</v>
      </c>
    </row>
    <row r="319" spans="1:6" x14ac:dyDescent="0.3">
      <c r="A319">
        <v>316</v>
      </c>
      <c r="B319" t="s">
        <v>220</v>
      </c>
      <c r="C319" s="4">
        <v>0</v>
      </c>
      <c r="D319">
        <v>0</v>
      </c>
      <c r="E319" t="s">
        <v>212</v>
      </c>
      <c r="F319" t="s">
        <v>215</v>
      </c>
    </row>
    <row r="320" spans="1:6" x14ac:dyDescent="0.3">
      <c r="A320">
        <v>317</v>
      </c>
      <c r="B320" t="s">
        <v>220</v>
      </c>
      <c r="C320" s="4">
        <v>0</v>
      </c>
      <c r="D320">
        <v>0</v>
      </c>
      <c r="E320" t="s">
        <v>212</v>
      </c>
      <c r="F320" t="s">
        <v>215</v>
      </c>
    </row>
    <row r="321" spans="1:6" x14ac:dyDescent="0.3">
      <c r="A321">
        <v>318</v>
      </c>
      <c r="B321" t="s">
        <v>220</v>
      </c>
      <c r="C321" s="4">
        <v>0</v>
      </c>
      <c r="D321">
        <v>0</v>
      </c>
      <c r="E321" t="s">
        <v>212</v>
      </c>
      <c r="F321" t="s">
        <v>215</v>
      </c>
    </row>
    <row r="322" spans="1:6" x14ac:dyDescent="0.3">
      <c r="A322">
        <v>319</v>
      </c>
      <c r="B322" t="s">
        <v>220</v>
      </c>
      <c r="C322" s="4">
        <v>0</v>
      </c>
      <c r="D322">
        <v>0</v>
      </c>
      <c r="E322" t="s">
        <v>212</v>
      </c>
      <c r="F322" t="s">
        <v>215</v>
      </c>
    </row>
    <row r="323" spans="1:6" x14ac:dyDescent="0.3">
      <c r="A323">
        <v>320</v>
      </c>
      <c r="B323" t="s">
        <v>220</v>
      </c>
      <c r="C323" s="4">
        <v>0</v>
      </c>
      <c r="D323">
        <v>0</v>
      </c>
      <c r="E323" t="s">
        <v>212</v>
      </c>
      <c r="F323" t="s">
        <v>215</v>
      </c>
    </row>
    <row r="324" spans="1:6" x14ac:dyDescent="0.3">
      <c r="A324">
        <v>321</v>
      </c>
      <c r="B324" t="s">
        <v>220</v>
      </c>
      <c r="C324" s="4">
        <v>0</v>
      </c>
      <c r="D324">
        <v>0</v>
      </c>
      <c r="E324" t="s">
        <v>212</v>
      </c>
      <c r="F324" t="s">
        <v>215</v>
      </c>
    </row>
    <row r="325" spans="1:6" x14ac:dyDescent="0.3">
      <c r="A325">
        <v>322</v>
      </c>
      <c r="B325" t="s">
        <v>220</v>
      </c>
      <c r="C325" s="4">
        <v>0</v>
      </c>
      <c r="D325">
        <v>0</v>
      </c>
      <c r="E325" t="s">
        <v>212</v>
      </c>
      <c r="F325" t="s">
        <v>215</v>
      </c>
    </row>
    <row r="326" spans="1:6" x14ac:dyDescent="0.3">
      <c r="A326">
        <v>323</v>
      </c>
      <c r="B326" t="s">
        <v>220</v>
      </c>
      <c r="C326" s="4">
        <v>0</v>
      </c>
      <c r="D326">
        <v>0</v>
      </c>
      <c r="E326" t="s">
        <v>212</v>
      </c>
      <c r="F326" t="s">
        <v>215</v>
      </c>
    </row>
    <row r="327" spans="1:6" x14ac:dyDescent="0.3">
      <c r="A327">
        <v>324</v>
      </c>
      <c r="B327" t="s">
        <v>220</v>
      </c>
      <c r="C327" s="4">
        <v>0</v>
      </c>
      <c r="D327">
        <v>0</v>
      </c>
      <c r="E327" t="s">
        <v>212</v>
      </c>
      <c r="F327" t="s">
        <v>215</v>
      </c>
    </row>
    <row r="328" spans="1:6" x14ac:dyDescent="0.3">
      <c r="A328">
        <v>325</v>
      </c>
      <c r="B328" t="s">
        <v>220</v>
      </c>
      <c r="C328" s="4">
        <v>0</v>
      </c>
      <c r="D328">
        <v>0</v>
      </c>
      <c r="E328" t="s">
        <v>212</v>
      </c>
      <c r="F328" t="s">
        <v>215</v>
      </c>
    </row>
    <row r="329" spans="1:6" x14ac:dyDescent="0.3">
      <c r="A329">
        <v>326</v>
      </c>
      <c r="B329" t="s">
        <v>220</v>
      </c>
      <c r="C329" s="4">
        <v>0</v>
      </c>
      <c r="D329">
        <v>0</v>
      </c>
      <c r="E329" t="s">
        <v>212</v>
      </c>
      <c r="F329" t="s">
        <v>215</v>
      </c>
    </row>
    <row r="330" spans="1:6" x14ac:dyDescent="0.3">
      <c r="A330">
        <v>327</v>
      </c>
      <c r="B330" t="s">
        <v>220</v>
      </c>
      <c r="C330" s="4">
        <v>0</v>
      </c>
      <c r="D330">
        <v>0</v>
      </c>
      <c r="E330" t="s">
        <v>212</v>
      </c>
      <c r="F330" t="s">
        <v>215</v>
      </c>
    </row>
    <row r="331" spans="1:6" x14ac:dyDescent="0.3">
      <c r="A331">
        <v>328</v>
      </c>
      <c r="B331" t="s">
        <v>220</v>
      </c>
      <c r="C331" s="4">
        <v>0</v>
      </c>
      <c r="D331">
        <v>0</v>
      </c>
      <c r="E331" t="s">
        <v>212</v>
      </c>
      <c r="F331" t="s">
        <v>215</v>
      </c>
    </row>
    <row r="332" spans="1:6" x14ac:dyDescent="0.3">
      <c r="A332">
        <v>329</v>
      </c>
      <c r="B332" t="s">
        <v>220</v>
      </c>
      <c r="C332" s="4">
        <v>0</v>
      </c>
      <c r="D332">
        <v>0</v>
      </c>
      <c r="E332" t="s">
        <v>212</v>
      </c>
      <c r="F332" t="s">
        <v>215</v>
      </c>
    </row>
    <row r="333" spans="1:6" x14ac:dyDescent="0.3">
      <c r="A333">
        <v>330</v>
      </c>
      <c r="B333" t="s">
        <v>220</v>
      </c>
      <c r="C333" s="4">
        <v>0</v>
      </c>
      <c r="D333">
        <v>0</v>
      </c>
      <c r="E333" t="s">
        <v>212</v>
      </c>
      <c r="F333" t="s">
        <v>215</v>
      </c>
    </row>
    <row r="334" spans="1:6" x14ac:dyDescent="0.3">
      <c r="A334">
        <v>331</v>
      </c>
      <c r="B334" t="s">
        <v>220</v>
      </c>
      <c r="C334" s="4">
        <v>0</v>
      </c>
      <c r="D334">
        <v>0</v>
      </c>
      <c r="E334" t="s">
        <v>212</v>
      </c>
      <c r="F334" t="s">
        <v>215</v>
      </c>
    </row>
    <row r="335" spans="1:6" x14ac:dyDescent="0.3">
      <c r="A335">
        <v>332</v>
      </c>
      <c r="B335" t="s">
        <v>220</v>
      </c>
      <c r="C335" s="4">
        <v>0</v>
      </c>
      <c r="D335">
        <v>0</v>
      </c>
      <c r="E335" t="s">
        <v>212</v>
      </c>
      <c r="F335" t="s">
        <v>215</v>
      </c>
    </row>
    <row r="336" spans="1:6" x14ac:dyDescent="0.3">
      <c r="A336">
        <v>333</v>
      </c>
      <c r="B336" t="s">
        <v>220</v>
      </c>
      <c r="C336" s="4">
        <v>0</v>
      </c>
      <c r="D336">
        <v>0</v>
      </c>
      <c r="E336" t="s">
        <v>212</v>
      </c>
      <c r="F336" t="s">
        <v>215</v>
      </c>
    </row>
    <row r="337" spans="1:6" x14ac:dyDescent="0.3">
      <c r="A337">
        <v>334</v>
      </c>
      <c r="B337" t="s">
        <v>220</v>
      </c>
      <c r="C337" s="4">
        <v>0</v>
      </c>
      <c r="D337">
        <v>0</v>
      </c>
      <c r="E337" t="s">
        <v>212</v>
      </c>
      <c r="F337" t="s">
        <v>215</v>
      </c>
    </row>
    <row r="338" spans="1:6" x14ac:dyDescent="0.3">
      <c r="A338">
        <v>335</v>
      </c>
      <c r="B338" t="s">
        <v>220</v>
      </c>
      <c r="C338" s="4">
        <v>0</v>
      </c>
      <c r="D338">
        <v>0</v>
      </c>
      <c r="E338" t="s">
        <v>212</v>
      </c>
      <c r="F338" t="s">
        <v>215</v>
      </c>
    </row>
    <row r="339" spans="1:6" x14ac:dyDescent="0.3">
      <c r="A339">
        <v>336</v>
      </c>
      <c r="B339" t="s">
        <v>220</v>
      </c>
      <c r="C339" s="4">
        <v>0</v>
      </c>
      <c r="D339">
        <v>0</v>
      </c>
      <c r="E339" t="s">
        <v>212</v>
      </c>
      <c r="F339" t="s">
        <v>215</v>
      </c>
    </row>
    <row r="340" spans="1:6" x14ac:dyDescent="0.3">
      <c r="A340">
        <v>337</v>
      </c>
      <c r="B340" t="s">
        <v>220</v>
      </c>
      <c r="C340" s="4">
        <v>0</v>
      </c>
      <c r="D340">
        <v>0</v>
      </c>
      <c r="E340" t="s">
        <v>212</v>
      </c>
      <c r="F340" t="s">
        <v>215</v>
      </c>
    </row>
    <row r="341" spans="1:6" x14ac:dyDescent="0.3">
      <c r="A341">
        <v>338</v>
      </c>
      <c r="B341" t="s">
        <v>220</v>
      </c>
      <c r="C341" s="4">
        <v>0</v>
      </c>
      <c r="D341">
        <v>0</v>
      </c>
      <c r="E341" t="s">
        <v>212</v>
      </c>
      <c r="F341" t="s">
        <v>215</v>
      </c>
    </row>
    <row r="342" spans="1:6" x14ac:dyDescent="0.3">
      <c r="A342">
        <v>339</v>
      </c>
      <c r="B342" t="s">
        <v>220</v>
      </c>
      <c r="C342" s="4">
        <v>0</v>
      </c>
      <c r="D342">
        <v>0</v>
      </c>
      <c r="E342" t="s">
        <v>212</v>
      </c>
      <c r="F342" t="s">
        <v>215</v>
      </c>
    </row>
    <row r="343" spans="1:6" x14ac:dyDescent="0.3">
      <c r="A343">
        <v>340</v>
      </c>
      <c r="B343" t="s">
        <v>220</v>
      </c>
      <c r="C343" s="4">
        <v>0</v>
      </c>
      <c r="D343">
        <v>0</v>
      </c>
      <c r="E343" t="s">
        <v>212</v>
      </c>
      <c r="F343" t="s">
        <v>215</v>
      </c>
    </row>
    <row r="344" spans="1:6" x14ac:dyDescent="0.3">
      <c r="A344">
        <v>341</v>
      </c>
      <c r="B344" t="s">
        <v>220</v>
      </c>
      <c r="C344" s="4">
        <v>0</v>
      </c>
      <c r="D344">
        <v>0</v>
      </c>
      <c r="E344" t="s">
        <v>212</v>
      </c>
      <c r="F344" t="s">
        <v>215</v>
      </c>
    </row>
    <row r="345" spans="1:6" x14ac:dyDescent="0.3">
      <c r="A345">
        <v>342</v>
      </c>
      <c r="B345" t="s">
        <v>220</v>
      </c>
      <c r="C345" s="4">
        <v>0</v>
      </c>
      <c r="D345">
        <v>0</v>
      </c>
      <c r="E345" t="s">
        <v>212</v>
      </c>
      <c r="F345" t="s">
        <v>215</v>
      </c>
    </row>
    <row r="346" spans="1:6" x14ac:dyDescent="0.3">
      <c r="A346">
        <v>343</v>
      </c>
      <c r="B346" t="s">
        <v>220</v>
      </c>
      <c r="C346" s="4">
        <v>0</v>
      </c>
      <c r="D346">
        <v>0</v>
      </c>
      <c r="E346" t="s">
        <v>212</v>
      </c>
      <c r="F346" t="s">
        <v>215</v>
      </c>
    </row>
    <row r="347" spans="1:6" x14ac:dyDescent="0.3">
      <c r="A347">
        <v>344</v>
      </c>
      <c r="B347" t="s">
        <v>220</v>
      </c>
      <c r="C347" s="4">
        <v>0</v>
      </c>
      <c r="D347">
        <v>0</v>
      </c>
      <c r="E347" t="s">
        <v>212</v>
      </c>
      <c r="F347" t="s">
        <v>215</v>
      </c>
    </row>
    <row r="348" spans="1:6" x14ac:dyDescent="0.3">
      <c r="A348">
        <v>345</v>
      </c>
      <c r="B348" t="s">
        <v>220</v>
      </c>
      <c r="C348" s="4">
        <v>0</v>
      </c>
      <c r="D348">
        <v>0</v>
      </c>
      <c r="E348" t="s">
        <v>212</v>
      </c>
      <c r="F348" t="s">
        <v>215</v>
      </c>
    </row>
    <row r="349" spans="1:6" x14ac:dyDescent="0.3">
      <c r="A349">
        <v>346</v>
      </c>
      <c r="B349" t="s">
        <v>220</v>
      </c>
      <c r="C349" s="4">
        <v>0</v>
      </c>
      <c r="D349">
        <v>0</v>
      </c>
      <c r="E349" t="s">
        <v>212</v>
      </c>
      <c r="F349" t="s">
        <v>215</v>
      </c>
    </row>
    <row r="350" spans="1:6" x14ac:dyDescent="0.3">
      <c r="A350">
        <v>347</v>
      </c>
      <c r="B350" t="s">
        <v>220</v>
      </c>
      <c r="C350" s="4">
        <v>0</v>
      </c>
      <c r="D350">
        <v>0</v>
      </c>
      <c r="E350" t="s">
        <v>212</v>
      </c>
      <c r="F350" t="s">
        <v>215</v>
      </c>
    </row>
    <row r="351" spans="1:6" x14ac:dyDescent="0.3">
      <c r="A351">
        <v>348</v>
      </c>
      <c r="B351" t="s">
        <v>220</v>
      </c>
      <c r="C351" s="4">
        <v>0</v>
      </c>
      <c r="D351">
        <v>0</v>
      </c>
      <c r="E351" t="s">
        <v>212</v>
      </c>
      <c r="F351" t="s">
        <v>215</v>
      </c>
    </row>
    <row r="352" spans="1:6" x14ac:dyDescent="0.3">
      <c r="A352">
        <v>349</v>
      </c>
      <c r="B352" t="s">
        <v>220</v>
      </c>
      <c r="C352" s="4">
        <v>0</v>
      </c>
      <c r="D352">
        <v>0</v>
      </c>
      <c r="E352" t="s">
        <v>212</v>
      </c>
      <c r="F352" t="s">
        <v>215</v>
      </c>
    </row>
    <row r="353" spans="1:6" x14ac:dyDescent="0.3">
      <c r="A353">
        <v>350</v>
      </c>
      <c r="B353" t="s">
        <v>220</v>
      </c>
      <c r="C353" s="4">
        <v>0</v>
      </c>
      <c r="D353">
        <v>0</v>
      </c>
      <c r="E353" t="s">
        <v>212</v>
      </c>
      <c r="F353" t="s">
        <v>215</v>
      </c>
    </row>
    <row r="354" spans="1:6" x14ac:dyDescent="0.3">
      <c r="A354">
        <v>351</v>
      </c>
      <c r="B354" t="s">
        <v>220</v>
      </c>
      <c r="C354" s="4">
        <v>0</v>
      </c>
      <c r="D354">
        <v>0</v>
      </c>
      <c r="E354" t="s">
        <v>212</v>
      </c>
      <c r="F354" t="s">
        <v>215</v>
      </c>
    </row>
    <row r="355" spans="1:6" x14ac:dyDescent="0.3">
      <c r="A355">
        <v>352</v>
      </c>
      <c r="B355" t="s">
        <v>220</v>
      </c>
      <c r="C355" s="4">
        <v>0</v>
      </c>
      <c r="D355">
        <v>0</v>
      </c>
      <c r="E355" t="s">
        <v>212</v>
      </c>
      <c r="F355" t="s">
        <v>215</v>
      </c>
    </row>
    <row r="356" spans="1:6" x14ac:dyDescent="0.3">
      <c r="A356">
        <v>353</v>
      </c>
      <c r="B356" t="s">
        <v>1042</v>
      </c>
      <c r="C356" s="4">
        <v>0</v>
      </c>
      <c r="D356">
        <v>0</v>
      </c>
      <c r="E356" t="s">
        <v>212</v>
      </c>
      <c r="F356" t="s">
        <v>215</v>
      </c>
    </row>
    <row r="357" spans="1:6" x14ac:dyDescent="0.3">
      <c r="A357">
        <v>354</v>
      </c>
      <c r="B357" t="s">
        <v>1042</v>
      </c>
      <c r="C357" s="4">
        <v>0</v>
      </c>
      <c r="D357">
        <v>0</v>
      </c>
      <c r="E357" t="s">
        <v>212</v>
      </c>
      <c r="F357" t="s">
        <v>215</v>
      </c>
    </row>
    <row r="358" spans="1:6" x14ac:dyDescent="0.3">
      <c r="A358">
        <v>355</v>
      </c>
      <c r="B358" t="s">
        <v>1042</v>
      </c>
      <c r="C358" s="4">
        <v>0</v>
      </c>
      <c r="D358">
        <v>0</v>
      </c>
      <c r="E358" t="s">
        <v>212</v>
      </c>
      <c r="F358" t="s">
        <v>215</v>
      </c>
    </row>
    <row r="359" spans="1:6" x14ac:dyDescent="0.3">
      <c r="A359">
        <v>356</v>
      </c>
      <c r="B359" t="s">
        <v>1042</v>
      </c>
      <c r="C359" s="4">
        <v>0</v>
      </c>
      <c r="D359">
        <v>0</v>
      </c>
      <c r="E359" t="s">
        <v>212</v>
      </c>
      <c r="F359" t="s">
        <v>215</v>
      </c>
    </row>
    <row r="360" spans="1:6" x14ac:dyDescent="0.3">
      <c r="A360">
        <v>357</v>
      </c>
      <c r="B360" t="s">
        <v>1042</v>
      </c>
      <c r="C360" s="4">
        <v>0</v>
      </c>
      <c r="D360">
        <v>0</v>
      </c>
      <c r="E360" t="s">
        <v>212</v>
      </c>
      <c r="F360" t="s">
        <v>215</v>
      </c>
    </row>
    <row r="361" spans="1:6" x14ac:dyDescent="0.3">
      <c r="A361">
        <v>358</v>
      </c>
      <c r="B361" t="s">
        <v>1042</v>
      </c>
      <c r="C361" s="4">
        <v>0</v>
      </c>
      <c r="D361">
        <v>0</v>
      </c>
      <c r="E361" t="s">
        <v>212</v>
      </c>
      <c r="F361" t="s">
        <v>215</v>
      </c>
    </row>
    <row r="362" spans="1:6" x14ac:dyDescent="0.3">
      <c r="A362">
        <v>359</v>
      </c>
      <c r="B362" t="s">
        <v>1042</v>
      </c>
      <c r="C362" s="4">
        <v>0</v>
      </c>
      <c r="D362">
        <v>0</v>
      </c>
      <c r="E362" t="s">
        <v>212</v>
      </c>
      <c r="F362" t="s">
        <v>215</v>
      </c>
    </row>
    <row r="363" spans="1:6" x14ac:dyDescent="0.3">
      <c r="A363">
        <v>360</v>
      </c>
      <c r="B363" t="s">
        <v>1042</v>
      </c>
      <c r="C363" s="4">
        <v>0</v>
      </c>
      <c r="D363">
        <v>0</v>
      </c>
      <c r="E363" t="s">
        <v>212</v>
      </c>
      <c r="F36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63"/>
  <sheetViews>
    <sheetView topLeftCell="A3" workbookViewId="0">
      <selection activeCell="A4" sqref="A4"/>
    </sheetView>
  </sheetViews>
  <sheetFormatPr baseColWidth="10" defaultColWidth="9.109375" defaultRowHeight="14.4" x14ac:dyDescent="0.3"/>
  <cols>
    <col min="1" max="1" width="4"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row r="62" spans="1:6" x14ac:dyDescent="0.3">
      <c r="A62">
        <v>59</v>
      </c>
      <c r="B62" t="s">
        <v>220</v>
      </c>
      <c r="C62" s="4">
        <v>0</v>
      </c>
      <c r="D62">
        <v>0</v>
      </c>
      <c r="E62" t="s">
        <v>212</v>
      </c>
      <c r="F62" t="s">
        <v>215</v>
      </c>
    </row>
    <row r="63" spans="1:6" x14ac:dyDescent="0.3">
      <c r="A63">
        <v>60</v>
      </c>
      <c r="B63" t="s">
        <v>220</v>
      </c>
      <c r="C63" s="4">
        <v>0</v>
      </c>
      <c r="D63">
        <v>0</v>
      </c>
      <c r="E63" t="s">
        <v>212</v>
      </c>
      <c r="F63" t="s">
        <v>215</v>
      </c>
    </row>
    <row r="64" spans="1:6" x14ac:dyDescent="0.3">
      <c r="A64">
        <v>61</v>
      </c>
      <c r="B64" t="s">
        <v>220</v>
      </c>
      <c r="C64" s="4">
        <v>0</v>
      </c>
      <c r="D64">
        <v>0</v>
      </c>
      <c r="E64" t="s">
        <v>212</v>
      </c>
      <c r="F64" t="s">
        <v>215</v>
      </c>
    </row>
    <row r="65" spans="1:6" x14ac:dyDescent="0.3">
      <c r="A65">
        <v>62</v>
      </c>
      <c r="B65" t="s">
        <v>220</v>
      </c>
      <c r="C65" s="4">
        <v>0</v>
      </c>
      <c r="D65">
        <v>0</v>
      </c>
      <c r="E65" t="s">
        <v>212</v>
      </c>
      <c r="F65" t="s">
        <v>215</v>
      </c>
    </row>
    <row r="66" spans="1:6" x14ac:dyDescent="0.3">
      <c r="A66">
        <v>63</v>
      </c>
      <c r="B66" t="s">
        <v>220</v>
      </c>
      <c r="C66" s="4">
        <v>0</v>
      </c>
      <c r="D66">
        <v>0</v>
      </c>
      <c r="E66" t="s">
        <v>212</v>
      </c>
      <c r="F66" t="s">
        <v>215</v>
      </c>
    </row>
    <row r="67" spans="1:6" x14ac:dyDescent="0.3">
      <c r="A67">
        <v>64</v>
      </c>
      <c r="B67" t="s">
        <v>220</v>
      </c>
      <c r="C67" s="4">
        <v>0</v>
      </c>
      <c r="D67">
        <v>0</v>
      </c>
      <c r="E67" t="s">
        <v>212</v>
      </c>
      <c r="F67" t="s">
        <v>215</v>
      </c>
    </row>
    <row r="68" spans="1:6" x14ac:dyDescent="0.3">
      <c r="A68">
        <v>65</v>
      </c>
      <c r="B68" t="s">
        <v>220</v>
      </c>
      <c r="C68" s="4">
        <v>0</v>
      </c>
      <c r="D68">
        <v>0</v>
      </c>
      <c r="E68" t="s">
        <v>212</v>
      </c>
      <c r="F68" t="s">
        <v>215</v>
      </c>
    </row>
    <row r="69" spans="1:6" x14ac:dyDescent="0.3">
      <c r="A69">
        <v>66</v>
      </c>
      <c r="B69" t="s">
        <v>220</v>
      </c>
      <c r="C69" s="4">
        <v>0</v>
      </c>
      <c r="D69">
        <v>0</v>
      </c>
      <c r="E69" t="s">
        <v>212</v>
      </c>
      <c r="F69" t="s">
        <v>215</v>
      </c>
    </row>
    <row r="70" spans="1:6" x14ac:dyDescent="0.3">
      <c r="A70">
        <v>67</v>
      </c>
      <c r="B70" t="s">
        <v>220</v>
      </c>
      <c r="C70" s="4">
        <v>0</v>
      </c>
      <c r="D70">
        <v>0</v>
      </c>
      <c r="E70" t="s">
        <v>212</v>
      </c>
      <c r="F70" t="s">
        <v>215</v>
      </c>
    </row>
    <row r="71" spans="1:6" x14ac:dyDescent="0.3">
      <c r="A71">
        <v>68</v>
      </c>
      <c r="B71" t="s">
        <v>220</v>
      </c>
      <c r="C71" s="4">
        <v>0</v>
      </c>
      <c r="D71">
        <v>0</v>
      </c>
      <c r="E71" t="s">
        <v>212</v>
      </c>
      <c r="F71" t="s">
        <v>215</v>
      </c>
    </row>
    <row r="72" spans="1:6" x14ac:dyDescent="0.3">
      <c r="A72">
        <v>69</v>
      </c>
      <c r="B72" t="s">
        <v>220</v>
      </c>
      <c r="C72" s="4">
        <v>0</v>
      </c>
      <c r="D72">
        <v>0</v>
      </c>
      <c r="E72" t="s">
        <v>212</v>
      </c>
      <c r="F72" t="s">
        <v>215</v>
      </c>
    </row>
    <row r="73" spans="1:6" x14ac:dyDescent="0.3">
      <c r="A73">
        <v>70</v>
      </c>
      <c r="B73" t="s">
        <v>220</v>
      </c>
      <c r="C73" s="4">
        <v>0</v>
      </c>
      <c r="D73">
        <v>0</v>
      </c>
      <c r="E73" t="s">
        <v>212</v>
      </c>
      <c r="F73" t="s">
        <v>215</v>
      </c>
    </row>
    <row r="74" spans="1:6" x14ac:dyDescent="0.3">
      <c r="A74">
        <v>71</v>
      </c>
      <c r="B74" t="s">
        <v>220</v>
      </c>
      <c r="C74" s="4">
        <v>0</v>
      </c>
      <c r="D74">
        <v>0</v>
      </c>
      <c r="E74" t="s">
        <v>212</v>
      </c>
      <c r="F74" t="s">
        <v>215</v>
      </c>
    </row>
    <row r="75" spans="1:6" x14ac:dyDescent="0.3">
      <c r="A75">
        <v>72</v>
      </c>
      <c r="B75" t="s">
        <v>220</v>
      </c>
      <c r="C75" s="4">
        <v>0</v>
      </c>
      <c r="D75">
        <v>0</v>
      </c>
      <c r="E75" t="s">
        <v>212</v>
      </c>
      <c r="F75" t="s">
        <v>215</v>
      </c>
    </row>
    <row r="76" spans="1:6" x14ac:dyDescent="0.3">
      <c r="A76">
        <v>73</v>
      </c>
      <c r="B76" t="s">
        <v>220</v>
      </c>
      <c r="C76" s="4">
        <v>0</v>
      </c>
      <c r="D76">
        <v>0</v>
      </c>
      <c r="E76" t="s">
        <v>212</v>
      </c>
      <c r="F76" t="s">
        <v>215</v>
      </c>
    </row>
    <row r="77" spans="1:6" x14ac:dyDescent="0.3">
      <c r="A77">
        <v>74</v>
      </c>
      <c r="B77" t="s">
        <v>220</v>
      </c>
      <c r="C77" s="4">
        <v>0</v>
      </c>
      <c r="D77">
        <v>0</v>
      </c>
      <c r="E77" t="s">
        <v>212</v>
      </c>
      <c r="F77" t="s">
        <v>215</v>
      </c>
    </row>
    <row r="78" spans="1:6" x14ac:dyDescent="0.3">
      <c r="A78">
        <v>75</v>
      </c>
      <c r="B78" t="s">
        <v>220</v>
      </c>
      <c r="C78" s="4">
        <v>0</v>
      </c>
      <c r="D78">
        <v>0</v>
      </c>
      <c r="E78" t="s">
        <v>212</v>
      </c>
      <c r="F78" t="s">
        <v>215</v>
      </c>
    </row>
    <row r="79" spans="1:6" x14ac:dyDescent="0.3">
      <c r="A79">
        <v>76</v>
      </c>
      <c r="B79" t="s">
        <v>220</v>
      </c>
      <c r="C79" s="4">
        <v>0</v>
      </c>
      <c r="D79">
        <v>0</v>
      </c>
      <c r="E79" t="s">
        <v>212</v>
      </c>
      <c r="F79" t="s">
        <v>215</v>
      </c>
    </row>
    <row r="80" spans="1:6" x14ac:dyDescent="0.3">
      <c r="A80">
        <v>77</v>
      </c>
      <c r="B80" t="s">
        <v>220</v>
      </c>
      <c r="C80" s="4">
        <v>0</v>
      </c>
      <c r="D80">
        <v>0</v>
      </c>
      <c r="E80" t="s">
        <v>212</v>
      </c>
      <c r="F80" t="s">
        <v>215</v>
      </c>
    </row>
    <row r="81" spans="1:6" x14ac:dyDescent="0.3">
      <c r="A81">
        <v>78</v>
      </c>
      <c r="B81" t="s">
        <v>220</v>
      </c>
      <c r="C81" s="4">
        <v>0</v>
      </c>
      <c r="D81">
        <v>0</v>
      </c>
      <c r="E81" t="s">
        <v>212</v>
      </c>
      <c r="F81" t="s">
        <v>215</v>
      </c>
    </row>
    <row r="82" spans="1:6" x14ac:dyDescent="0.3">
      <c r="A82">
        <v>79</v>
      </c>
      <c r="B82" t="s">
        <v>220</v>
      </c>
      <c r="C82" s="4">
        <v>0</v>
      </c>
      <c r="D82">
        <v>0</v>
      </c>
      <c r="E82" t="s">
        <v>212</v>
      </c>
      <c r="F82" t="s">
        <v>215</v>
      </c>
    </row>
    <row r="83" spans="1:6" x14ac:dyDescent="0.3">
      <c r="A83">
        <v>80</v>
      </c>
      <c r="B83" t="s">
        <v>220</v>
      </c>
      <c r="C83" s="4">
        <v>0</v>
      </c>
      <c r="D83">
        <v>0</v>
      </c>
      <c r="E83" t="s">
        <v>212</v>
      </c>
      <c r="F83" t="s">
        <v>215</v>
      </c>
    </row>
    <row r="84" spans="1:6" x14ac:dyDescent="0.3">
      <c r="A84">
        <v>81</v>
      </c>
      <c r="B84" t="s">
        <v>220</v>
      </c>
      <c r="C84" s="4">
        <v>0</v>
      </c>
      <c r="D84">
        <v>0</v>
      </c>
      <c r="E84" t="s">
        <v>212</v>
      </c>
      <c r="F84" t="s">
        <v>215</v>
      </c>
    </row>
    <row r="85" spans="1:6" x14ac:dyDescent="0.3">
      <c r="A85">
        <v>82</v>
      </c>
      <c r="B85" t="s">
        <v>220</v>
      </c>
      <c r="C85" s="4">
        <v>0</v>
      </c>
      <c r="D85">
        <v>0</v>
      </c>
      <c r="E85" t="s">
        <v>212</v>
      </c>
      <c r="F85" t="s">
        <v>215</v>
      </c>
    </row>
    <row r="86" spans="1:6" x14ac:dyDescent="0.3">
      <c r="A86">
        <v>83</v>
      </c>
      <c r="B86" t="s">
        <v>220</v>
      </c>
      <c r="C86" s="4">
        <v>0</v>
      </c>
      <c r="D86">
        <v>0</v>
      </c>
      <c r="E86" t="s">
        <v>212</v>
      </c>
      <c r="F86" t="s">
        <v>215</v>
      </c>
    </row>
    <row r="87" spans="1:6" x14ac:dyDescent="0.3">
      <c r="A87">
        <v>84</v>
      </c>
      <c r="B87" t="s">
        <v>220</v>
      </c>
      <c r="C87" s="4">
        <v>0</v>
      </c>
      <c r="D87">
        <v>0</v>
      </c>
      <c r="E87" t="s">
        <v>212</v>
      </c>
      <c r="F87" t="s">
        <v>215</v>
      </c>
    </row>
    <row r="88" spans="1:6" x14ac:dyDescent="0.3">
      <c r="A88">
        <v>85</v>
      </c>
      <c r="B88" t="s">
        <v>220</v>
      </c>
      <c r="C88" s="4">
        <v>0</v>
      </c>
      <c r="D88">
        <v>0</v>
      </c>
      <c r="E88" t="s">
        <v>212</v>
      </c>
      <c r="F88" t="s">
        <v>215</v>
      </c>
    </row>
    <row r="89" spans="1:6" x14ac:dyDescent="0.3">
      <c r="A89">
        <v>86</v>
      </c>
      <c r="B89" t="s">
        <v>220</v>
      </c>
      <c r="C89" s="4">
        <v>0</v>
      </c>
      <c r="D89">
        <v>0</v>
      </c>
      <c r="E89" t="s">
        <v>212</v>
      </c>
      <c r="F89" t="s">
        <v>215</v>
      </c>
    </row>
    <row r="90" spans="1:6" x14ac:dyDescent="0.3">
      <c r="A90">
        <v>87</v>
      </c>
      <c r="B90" t="s">
        <v>220</v>
      </c>
      <c r="C90" s="4">
        <v>0</v>
      </c>
      <c r="D90">
        <v>0</v>
      </c>
      <c r="E90" t="s">
        <v>212</v>
      </c>
      <c r="F90" t="s">
        <v>215</v>
      </c>
    </row>
    <row r="91" spans="1:6" x14ac:dyDescent="0.3">
      <c r="A91">
        <v>88</v>
      </c>
      <c r="B91" t="s">
        <v>220</v>
      </c>
      <c r="C91" s="4">
        <v>0</v>
      </c>
      <c r="D91">
        <v>0</v>
      </c>
      <c r="E91" t="s">
        <v>212</v>
      </c>
      <c r="F91" t="s">
        <v>215</v>
      </c>
    </row>
    <row r="92" spans="1:6" x14ac:dyDescent="0.3">
      <c r="A92">
        <v>89</v>
      </c>
      <c r="B92" t="s">
        <v>220</v>
      </c>
      <c r="C92" s="4">
        <v>0</v>
      </c>
      <c r="D92">
        <v>0</v>
      </c>
      <c r="E92" t="s">
        <v>212</v>
      </c>
      <c r="F92" t="s">
        <v>215</v>
      </c>
    </row>
    <row r="93" spans="1:6" x14ac:dyDescent="0.3">
      <c r="A93">
        <v>90</v>
      </c>
      <c r="B93" t="s">
        <v>220</v>
      </c>
      <c r="C93" s="4">
        <v>0</v>
      </c>
      <c r="D93">
        <v>0</v>
      </c>
      <c r="E93" t="s">
        <v>212</v>
      </c>
      <c r="F93" t="s">
        <v>215</v>
      </c>
    </row>
    <row r="94" spans="1:6" x14ac:dyDescent="0.3">
      <c r="A94">
        <v>91</v>
      </c>
      <c r="B94" t="s">
        <v>220</v>
      </c>
      <c r="C94" s="4">
        <v>0</v>
      </c>
      <c r="D94">
        <v>0</v>
      </c>
      <c r="E94" t="s">
        <v>212</v>
      </c>
      <c r="F94" t="s">
        <v>215</v>
      </c>
    </row>
    <row r="95" spans="1:6" x14ac:dyDescent="0.3">
      <c r="A95">
        <v>92</v>
      </c>
      <c r="B95" t="s">
        <v>220</v>
      </c>
      <c r="C95" s="4">
        <v>0</v>
      </c>
      <c r="D95">
        <v>0</v>
      </c>
      <c r="E95" t="s">
        <v>212</v>
      </c>
      <c r="F95" t="s">
        <v>215</v>
      </c>
    </row>
    <row r="96" spans="1:6" x14ac:dyDescent="0.3">
      <c r="A96">
        <v>93</v>
      </c>
      <c r="B96" t="s">
        <v>220</v>
      </c>
      <c r="C96" s="4">
        <v>0</v>
      </c>
      <c r="D96">
        <v>0</v>
      </c>
      <c r="E96" t="s">
        <v>212</v>
      </c>
      <c r="F96" t="s">
        <v>215</v>
      </c>
    </row>
    <row r="97" spans="1:6" x14ac:dyDescent="0.3">
      <c r="A97">
        <v>94</v>
      </c>
      <c r="B97" t="s">
        <v>220</v>
      </c>
      <c r="C97" s="4">
        <v>0</v>
      </c>
      <c r="D97">
        <v>0</v>
      </c>
      <c r="E97" t="s">
        <v>212</v>
      </c>
      <c r="F97" t="s">
        <v>215</v>
      </c>
    </row>
    <row r="98" spans="1:6" x14ac:dyDescent="0.3">
      <c r="A98">
        <v>95</v>
      </c>
      <c r="B98" t="s">
        <v>220</v>
      </c>
      <c r="C98" s="4">
        <v>0</v>
      </c>
      <c r="D98">
        <v>0</v>
      </c>
      <c r="E98" t="s">
        <v>212</v>
      </c>
      <c r="F98" t="s">
        <v>215</v>
      </c>
    </row>
    <row r="99" spans="1:6" x14ac:dyDescent="0.3">
      <c r="A99">
        <v>96</v>
      </c>
      <c r="B99" t="s">
        <v>220</v>
      </c>
      <c r="C99" s="4">
        <v>0</v>
      </c>
      <c r="D99">
        <v>0</v>
      </c>
      <c r="E99" t="s">
        <v>212</v>
      </c>
      <c r="F99" t="s">
        <v>215</v>
      </c>
    </row>
    <row r="100" spans="1:6" x14ac:dyDescent="0.3">
      <c r="A100">
        <v>97</v>
      </c>
      <c r="B100" t="s">
        <v>220</v>
      </c>
      <c r="C100" s="4">
        <v>0</v>
      </c>
      <c r="D100">
        <v>0</v>
      </c>
      <c r="E100" t="s">
        <v>212</v>
      </c>
      <c r="F100" t="s">
        <v>215</v>
      </c>
    </row>
    <row r="101" spans="1:6" x14ac:dyDescent="0.3">
      <c r="A101">
        <v>98</v>
      </c>
      <c r="B101" t="s">
        <v>220</v>
      </c>
      <c r="C101" s="4">
        <v>0</v>
      </c>
      <c r="D101">
        <v>0</v>
      </c>
      <c r="E101" t="s">
        <v>212</v>
      </c>
      <c r="F101" t="s">
        <v>215</v>
      </c>
    </row>
    <row r="102" spans="1:6" x14ac:dyDescent="0.3">
      <c r="A102">
        <v>99</v>
      </c>
      <c r="B102" t="s">
        <v>220</v>
      </c>
      <c r="C102" s="4">
        <v>0</v>
      </c>
      <c r="D102">
        <v>0</v>
      </c>
      <c r="E102" t="s">
        <v>212</v>
      </c>
      <c r="F102" t="s">
        <v>215</v>
      </c>
    </row>
    <row r="103" spans="1:6" x14ac:dyDescent="0.3">
      <c r="A103">
        <v>100</v>
      </c>
      <c r="B103" t="s">
        <v>220</v>
      </c>
      <c r="C103" s="4">
        <v>0</v>
      </c>
      <c r="D103">
        <v>0</v>
      </c>
      <c r="E103" t="s">
        <v>212</v>
      </c>
      <c r="F103" t="s">
        <v>215</v>
      </c>
    </row>
    <row r="104" spans="1:6" x14ac:dyDescent="0.3">
      <c r="A104">
        <v>101</v>
      </c>
      <c r="B104" t="s">
        <v>220</v>
      </c>
      <c r="C104" s="4">
        <v>0</v>
      </c>
      <c r="D104">
        <v>0</v>
      </c>
      <c r="E104" t="s">
        <v>212</v>
      </c>
      <c r="F104" t="s">
        <v>215</v>
      </c>
    </row>
    <row r="105" spans="1:6" x14ac:dyDescent="0.3">
      <c r="A105">
        <v>102</v>
      </c>
      <c r="B105" t="s">
        <v>220</v>
      </c>
      <c r="C105" s="4">
        <v>0</v>
      </c>
      <c r="D105">
        <v>0</v>
      </c>
      <c r="E105" t="s">
        <v>212</v>
      </c>
      <c r="F105" t="s">
        <v>215</v>
      </c>
    </row>
    <row r="106" spans="1:6" x14ac:dyDescent="0.3">
      <c r="A106">
        <v>103</v>
      </c>
      <c r="B106" t="s">
        <v>220</v>
      </c>
      <c r="C106" s="4">
        <v>0</v>
      </c>
      <c r="D106">
        <v>0</v>
      </c>
      <c r="E106" t="s">
        <v>212</v>
      </c>
      <c r="F106" t="s">
        <v>215</v>
      </c>
    </row>
    <row r="107" spans="1:6" x14ac:dyDescent="0.3">
      <c r="A107">
        <v>104</v>
      </c>
      <c r="B107" t="s">
        <v>220</v>
      </c>
      <c r="C107" s="4">
        <v>0</v>
      </c>
      <c r="D107">
        <v>0</v>
      </c>
      <c r="E107" t="s">
        <v>212</v>
      </c>
      <c r="F107" t="s">
        <v>215</v>
      </c>
    </row>
    <row r="108" spans="1:6" x14ac:dyDescent="0.3">
      <c r="A108">
        <v>105</v>
      </c>
      <c r="B108" t="s">
        <v>220</v>
      </c>
      <c r="C108" s="4">
        <v>0</v>
      </c>
      <c r="D108">
        <v>0</v>
      </c>
      <c r="E108" t="s">
        <v>212</v>
      </c>
      <c r="F108" t="s">
        <v>215</v>
      </c>
    </row>
    <row r="109" spans="1:6" x14ac:dyDescent="0.3">
      <c r="A109">
        <v>106</v>
      </c>
      <c r="B109" t="s">
        <v>220</v>
      </c>
      <c r="C109" s="4">
        <v>0</v>
      </c>
      <c r="D109">
        <v>0</v>
      </c>
      <c r="E109" t="s">
        <v>212</v>
      </c>
      <c r="F109" t="s">
        <v>215</v>
      </c>
    </row>
    <row r="110" spans="1:6" x14ac:dyDescent="0.3">
      <c r="A110">
        <v>107</v>
      </c>
      <c r="B110" t="s">
        <v>220</v>
      </c>
      <c r="C110" s="4">
        <v>0</v>
      </c>
      <c r="D110">
        <v>0</v>
      </c>
      <c r="E110" t="s">
        <v>212</v>
      </c>
      <c r="F110" t="s">
        <v>215</v>
      </c>
    </row>
    <row r="111" spans="1:6" x14ac:dyDescent="0.3">
      <c r="A111">
        <v>108</v>
      </c>
      <c r="B111" t="s">
        <v>220</v>
      </c>
      <c r="C111" s="4">
        <v>0</v>
      </c>
      <c r="D111">
        <v>0</v>
      </c>
      <c r="E111" t="s">
        <v>212</v>
      </c>
      <c r="F111" t="s">
        <v>215</v>
      </c>
    </row>
    <row r="112" spans="1:6" x14ac:dyDescent="0.3">
      <c r="A112">
        <v>109</v>
      </c>
      <c r="B112" t="s">
        <v>220</v>
      </c>
      <c r="C112" s="4">
        <v>0</v>
      </c>
      <c r="D112">
        <v>0</v>
      </c>
      <c r="E112" t="s">
        <v>212</v>
      </c>
      <c r="F112" t="s">
        <v>215</v>
      </c>
    </row>
    <row r="113" spans="1:6" x14ac:dyDescent="0.3">
      <c r="A113">
        <v>110</v>
      </c>
      <c r="B113" t="s">
        <v>220</v>
      </c>
      <c r="C113" s="4">
        <v>0</v>
      </c>
      <c r="D113">
        <v>0</v>
      </c>
      <c r="E113" t="s">
        <v>212</v>
      </c>
      <c r="F113" t="s">
        <v>215</v>
      </c>
    </row>
    <row r="114" spans="1:6" x14ac:dyDescent="0.3">
      <c r="A114">
        <v>111</v>
      </c>
      <c r="B114" t="s">
        <v>220</v>
      </c>
      <c r="C114" s="4">
        <v>0</v>
      </c>
      <c r="D114">
        <v>0</v>
      </c>
      <c r="E114" t="s">
        <v>212</v>
      </c>
      <c r="F114" t="s">
        <v>215</v>
      </c>
    </row>
    <row r="115" spans="1:6" x14ac:dyDescent="0.3">
      <c r="A115">
        <v>112</v>
      </c>
      <c r="B115" t="s">
        <v>220</v>
      </c>
      <c r="C115" s="4">
        <v>0</v>
      </c>
      <c r="D115">
        <v>0</v>
      </c>
      <c r="E115" t="s">
        <v>212</v>
      </c>
      <c r="F115" t="s">
        <v>215</v>
      </c>
    </row>
    <row r="116" spans="1:6" x14ac:dyDescent="0.3">
      <c r="A116">
        <v>113</v>
      </c>
      <c r="B116" t="s">
        <v>220</v>
      </c>
      <c r="C116" s="4">
        <v>0</v>
      </c>
      <c r="D116">
        <v>0</v>
      </c>
      <c r="E116" t="s">
        <v>212</v>
      </c>
      <c r="F116" t="s">
        <v>215</v>
      </c>
    </row>
    <row r="117" spans="1:6" x14ac:dyDescent="0.3">
      <c r="A117">
        <v>114</v>
      </c>
      <c r="B117" t="s">
        <v>220</v>
      </c>
      <c r="C117" s="4">
        <v>0</v>
      </c>
      <c r="D117">
        <v>0</v>
      </c>
      <c r="E117" t="s">
        <v>212</v>
      </c>
      <c r="F117" t="s">
        <v>215</v>
      </c>
    </row>
    <row r="118" spans="1:6" x14ac:dyDescent="0.3">
      <c r="A118">
        <v>115</v>
      </c>
      <c r="B118" t="s">
        <v>220</v>
      </c>
      <c r="C118" s="4">
        <v>0</v>
      </c>
      <c r="D118">
        <v>0</v>
      </c>
      <c r="E118" t="s">
        <v>212</v>
      </c>
      <c r="F118" t="s">
        <v>215</v>
      </c>
    </row>
    <row r="119" spans="1:6" x14ac:dyDescent="0.3">
      <c r="A119">
        <v>116</v>
      </c>
      <c r="B119" t="s">
        <v>220</v>
      </c>
      <c r="C119" s="4">
        <v>0</v>
      </c>
      <c r="D119">
        <v>0</v>
      </c>
      <c r="E119" t="s">
        <v>212</v>
      </c>
      <c r="F119" t="s">
        <v>215</v>
      </c>
    </row>
    <row r="120" spans="1:6" x14ac:dyDescent="0.3">
      <c r="A120">
        <v>117</v>
      </c>
      <c r="B120" t="s">
        <v>220</v>
      </c>
      <c r="C120" s="4">
        <v>0</v>
      </c>
      <c r="D120">
        <v>0</v>
      </c>
      <c r="E120" t="s">
        <v>212</v>
      </c>
      <c r="F120" t="s">
        <v>215</v>
      </c>
    </row>
    <row r="121" spans="1:6" x14ac:dyDescent="0.3">
      <c r="A121">
        <v>118</v>
      </c>
      <c r="B121" t="s">
        <v>220</v>
      </c>
      <c r="C121" s="4">
        <v>0</v>
      </c>
      <c r="D121">
        <v>0</v>
      </c>
      <c r="E121" t="s">
        <v>212</v>
      </c>
      <c r="F121" t="s">
        <v>215</v>
      </c>
    </row>
    <row r="122" spans="1:6" x14ac:dyDescent="0.3">
      <c r="A122">
        <v>119</v>
      </c>
      <c r="B122" t="s">
        <v>220</v>
      </c>
      <c r="C122" s="4">
        <v>0</v>
      </c>
      <c r="D122">
        <v>0</v>
      </c>
      <c r="E122" t="s">
        <v>212</v>
      </c>
      <c r="F122" t="s">
        <v>215</v>
      </c>
    </row>
    <row r="123" spans="1:6" x14ac:dyDescent="0.3">
      <c r="A123">
        <v>120</v>
      </c>
      <c r="B123" t="s">
        <v>220</v>
      </c>
      <c r="C123" s="4">
        <v>0</v>
      </c>
      <c r="D123">
        <v>0</v>
      </c>
      <c r="E123" t="s">
        <v>212</v>
      </c>
      <c r="F123" t="s">
        <v>215</v>
      </c>
    </row>
    <row r="124" spans="1:6" x14ac:dyDescent="0.3">
      <c r="A124">
        <v>121</v>
      </c>
      <c r="B124" t="s">
        <v>220</v>
      </c>
      <c r="C124" s="4">
        <v>0</v>
      </c>
      <c r="D124">
        <v>0</v>
      </c>
      <c r="E124" t="s">
        <v>212</v>
      </c>
      <c r="F124" t="s">
        <v>215</v>
      </c>
    </row>
    <row r="125" spans="1:6" x14ac:dyDescent="0.3">
      <c r="A125">
        <v>122</v>
      </c>
      <c r="B125" t="s">
        <v>220</v>
      </c>
      <c r="C125" s="4">
        <v>0</v>
      </c>
      <c r="D125">
        <v>0</v>
      </c>
      <c r="E125" t="s">
        <v>212</v>
      </c>
      <c r="F125" t="s">
        <v>215</v>
      </c>
    </row>
    <row r="126" spans="1:6" x14ac:dyDescent="0.3">
      <c r="A126">
        <v>123</v>
      </c>
      <c r="B126" t="s">
        <v>220</v>
      </c>
      <c r="C126" s="4">
        <v>0</v>
      </c>
      <c r="D126">
        <v>0</v>
      </c>
      <c r="E126" t="s">
        <v>212</v>
      </c>
      <c r="F126" t="s">
        <v>215</v>
      </c>
    </row>
    <row r="127" spans="1:6" x14ac:dyDescent="0.3">
      <c r="A127">
        <v>124</v>
      </c>
      <c r="B127" t="s">
        <v>220</v>
      </c>
      <c r="C127" s="4">
        <v>0</v>
      </c>
      <c r="D127">
        <v>0</v>
      </c>
      <c r="E127" t="s">
        <v>212</v>
      </c>
      <c r="F127" t="s">
        <v>215</v>
      </c>
    </row>
    <row r="128" spans="1:6" x14ac:dyDescent="0.3">
      <c r="A128">
        <v>125</v>
      </c>
      <c r="B128" t="s">
        <v>220</v>
      </c>
      <c r="C128" s="4">
        <v>0</v>
      </c>
      <c r="D128">
        <v>0</v>
      </c>
      <c r="E128" t="s">
        <v>212</v>
      </c>
      <c r="F128" t="s">
        <v>215</v>
      </c>
    </row>
    <row r="129" spans="1:6" x14ac:dyDescent="0.3">
      <c r="A129">
        <v>126</v>
      </c>
      <c r="B129" t="s">
        <v>220</v>
      </c>
      <c r="C129" s="4">
        <v>0</v>
      </c>
      <c r="D129">
        <v>0</v>
      </c>
      <c r="E129" t="s">
        <v>212</v>
      </c>
      <c r="F129" t="s">
        <v>215</v>
      </c>
    </row>
    <row r="130" spans="1:6" x14ac:dyDescent="0.3">
      <c r="A130">
        <v>127</v>
      </c>
      <c r="B130" t="s">
        <v>220</v>
      </c>
      <c r="C130" s="4">
        <v>0</v>
      </c>
      <c r="D130">
        <v>0</v>
      </c>
      <c r="E130" t="s">
        <v>212</v>
      </c>
      <c r="F130" t="s">
        <v>215</v>
      </c>
    </row>
    <row r="131" spans="1:6" x14ac:dyDescent="0.3">
      <c r="A131">
        <v>128</v>
      </c>
      <c r="B131" t="s">
        <v>220</v>
      </c>
      <c r="C131" s="4">
        <v>0</v>
      </c>
      <c r="D131">
        <v>0</v>
      </c>
      <c r="E131" t="s">
        <v>212</v>
      </c>
      <c r="F131" t="s">
        <v>215</v>
      </c>
    </row>
    <row r="132" spans="1:6" x14ac:dyDescent="0.3">
      <c r="A132">
        <v>129</v>
      </c>
      <c r="B132" t="s">
        <v>220</v>
      </c>
      <c r="C132" s="4">
        <v>0</v>
      </c>
      <c r="D132">
        <v>0</v>
      </c>
      <c r="E132" t="s">
        <v>212</v>
      </c>
      <c r="F132" t="s">
        <v>215</v>
      </c>
    </row>
    <row r="133" spans="1:6" x14ac:dyDescent="0.3">
      <c r="A133">
        <v>130</v>
      </c>
      <c r="B133" t="s">
        <v>220</v>
      </c>
      <c r="C133" s="4">
        <v>0</v>
      </c>
      <c r="D133">
        <v>0</v>
      </c>
      <c r="E133" t="s">
        <v>212</v>
      </c>
      <c r="F133" t="s">
        <v>215</v>
      </c>
    </row>
    <row r="134" spans="1:6" x14ac:dyDescent="0.3">
      <c r="A134">
        <v>131</v>
      </c>
      <c r="B134" t="s">
        <v>220</v>
      </c>
      <c r="C134" s="4">
        <v>0</v>
      </c>
      <c r="D134">
        <v>0</v>
      </c>
      <c r="E134" t="s">
        <v>212</v>
      </c>
      <c r="F134" t="s">
        <v>215</v>
      </c>
    </row>
    <row r="135" spans="1:6" x14ac:dyDescent="0.3">
      <c r="A135">
        <v>132</v>
      </c>
      <c r="B135" t="s">
        <v>220</v>
      </c>
      <c r="C135" s="4">
        <v>0</v>
      </c>
      <c r="D135">
        <v>0</v>
      </c>
      <c r="E135" t="s">
        <v>212</v>
      </c>
      <c r="F135" t="s">
        <v>215</v>
      </c>
    </row>
    <row r="136" spans="1:6" x14ac:dyDescent="0.3">
      <c r="A136">
        <v>133</v>
      </c>
      <c r="B136" t="s">
        <v>220</v>
      </c>
      <c r="C136" s="4">
        <v>0</v>
      </c>
      <c r="D136">
        <v>0</v>
      </c>
      <c r="E136" t="s">
        <v>212</v>
      </c>
      <c r="F136" t="s">
        <v>215</v>
      </c>
    </row>
    <row r="137" spans="1:6" x14ac:dyDescent="0.3">
      <c r="A137">
        <v>134</v>
      </c>
      <c r="B137" t="s">
        <v>220</v>
      </c>
      <c r="C137" s="4">
        <v>0</v>
      </c>
      <c r="D137">
        <v>0</v>
      </c>
      <c r="E137" t="s">
        <v>212</v>
      </c>
      <c r="F137" t="s">
        <v>215</v>
      </c>
    </row>
    <row r="138" spans="1:6" x14ac:dyDescent="0.3">
      <c r="A138">
        <v>135</v>
      </c>
      <c r="B138" t="s">
        <v>220</v>
      </c>
      <c r="C138" s="4">
        <v>0</v>
      </c>
      <c r="D138">
        <v>0</v>
      </c>
      <c r="E138" t="s">
        <v>212</v>
      </c>
      <c r="F138" t="s">
        <v>215</v>
      </c>
    </row>
    <row r="139" spans="1:6" x14ac:dyDescent="0.3">
      <c r="A139">
        <v>136</v>
      </c>
      <c r="B139" t="s">
        <v>220</v>
      </c>
      <c r="C139" s="4">
        <v>0</v>
      </c>
      <c r="D139">
        <v>0</v>
      </c>
      <c r="E139" t="s">
        <v>212</v>
      </c>
      <c r="F139" t="s">
        <v>215</v>
      </c>
    </row>
    <row r="140" spans="1:6" x14ac:dyDescent="0.3">
      <c r="A140">
        <v>137</v>
      </c>
      <c r="B140" t="s">
        <v>220</v>
      </c>
      <c r="C140" s="4">
        <v>0</v>
      </c>
      <c r="D140">
        <v>0</v>
      </c>
      <c r="E140" t="s">
        <v>212</v>
      </c>
      <c r="F140" t="s">
        <v>215</v>
      </c>
    </row>
    <row r="141" spans="1:6" x14ac:dyDescent="0.3">
      <c r="A141">
        <v>138</v>
      </c>
      <c r="B141" t="s">
        <v>220</v>
      </c>
      <c r="C141" s="4">
        <v>0</v>
      </c>
      <c r="D141">
        <v>0</v>
      </c>
      <c r="E141" t="s">
        <v>212</v>
      </c>
      <c r="F141" t="s">
        <v>215</v>
      </c>
    </row>
    <row r="142" spans="1:6" x14ac:dyDescent="0.3">
      <c r="A142">
        <v>139</v>
      </c>
      <c r="B142" t="s">
        <v>220</v>
      </c>
      <c r="C142" s="4">
        <v>0</v>
      </c>
      <c r="D142">
        <v>0</v>
      </c>
      <c r="E142" t="s">
        <v>212</v>
      </c>
      <c r="F142" t="s">
        <v>215</v>
      </c>
    </row>
    <row r="143" spans="1:6" x14ac:dyDescent="0.3">
      <c r="A143">
        <v>140</v>
      </c>
      <c r="B143" t="s">
        <v>220</v>
      </c>
      <c r="C143" s="4">
        <v>0</v>
      </c>
      <c r="D143">
        <v>0</v>
      </c>
      <c r="E143" t="s">
        <v>212</v>
      </c>
      <c r="F143" t="s">
        <v>215</v>
      </c>
    </row>
    <row r="144" spans="1:6" x14ac:dyDescent="0.3">
      <c r="A144">
        <v>141</v>
      </c>
      <c r="B144" t="s">
        <v>220</v>
      </c>
      <c r="C144" s="4">
        <v>0</v>
      </c>
      <c r="D144">
        <v>0</v>
      </c>
      <c r="E144" t="s">
        <v>212</v>
      </c>
      <c r="F144" t="s">
        <v>215</v>
      </c>
    </row>
    <row r="145" spans="1:6" x14ac:dyDescent="0.3">
      <c r="A145">
        <v>142</v>
      </c>
      <c r="B145" t="s">
        <v>220</v>
      </c>
      <c r="C145" s="4">
        <v>0</v>
      </c>
      <c r="D145">
        <v>0</v>
      </c>
      <c r="E145" t="s">
        <v>212</v>
      </c>
      <c r="F145" t="s">
        <v>215</v>
      </c>
    </row>
    <row r="146" spans="1:6" x14ac:dyDescent="0.3">
      <c r="A146">
        <v>143</v>
      </c>
      <c r="B146" t="s">
        <v>220</v>
      </c>
      <c r="C146" s="4">
        <v>0</v>
      </c>
      <c r="D146">
        <v>0</v>
      </c>
      <c r="E146" t="s">
        <v>212</v>
      </c>
      <c r="F146" t="s">
        <v>215</v>
      </c>
    </row>
    <row r="147" spans="1:6" x14ac:dyDescent="0.3">
      <c r="A147">
        <v>144</v>
      </c>
      <c r="B147" t="s">
        <v>220</v>
      </c>
      <c r="C147" s="4">
        <v>0</v>
      </c>
      <c r="D147">
        <v>0</v>
      </c>
      <c r="E147" t="s">
        <v>212</v>
      </c>
      <c r="F147" t="s">
        <v>215</v>
      </c>
    </row>
    <row r="148" spans="1:6" x14ac:dyDescent="0.3">
      <c r="A148">
        <v>145</v>
      </c>
      <c r="B148" t="s">
        <v>220</v>
      </c>
      <c r="C148" s="4">
        <v>0</v>
      </c>
      <c r="D148">
        <v>0</v>
      </c>
      <c r="E148" t="s">
        <v>212</v>
      </c>
      <c r="F148" t="s">
        <v>215</v>
      </c>
    </row>
    <row r="149" spans="1:6" x14ac:dyDescent="0.3">
      <c r="A149">
        <v>146</v>
      </c>
      <c r="B149" t="s">
        <v>220</v>
      </c>
      <c r="C149" s="4">
        <v>0</v>
      </c>
      <c r="D149">
        <v>0</v>
      </c>
      <c r="E149" t="s">
        <v>212</v>
      </c>
      <c r="F149" t="s">
        <v>215</v>
      </c>
    </row>
    <row r="150" spans="1:6" x14ac:dyDescent="0.3">
      <c r="A150">
        <v>147</v>
      </c>
      <c r="B150" t="s">
        <v>220</v>
      </c>
      <c r="C150" s="4">
        <v>0</v>
      </c>
      <c r="D150">
        <v>0</v>
      </c>
      <c r="E150" t="s">
        <v>212</v>
      </c>
      <c r="F150" t="s">
        <v>215</v>
      </c>
    </row>
    <row r="151" spans="1:6" x14ac:dyDescent="0.3">
      <c r="A151">
        <v>148</v>
      </c>
      <c r="B151" t="s">
        <v>220</v>
      </c>
      <c r="C151" s="4">
        <v>0</v>
      </c>
      <c r="D151">
        <v>0</v>
      </c>
      <c r="E151" t="s">
        <v>212</v>
      </c>
      <c r="F151" t="s">
        <v>215</v>
      </c>
    </row>
    <row r="152" spans="1:6" x14ac:dyDescent="0.3">
      <c r="A152">
        <v>149</v>
      </c>
      <c r="B152" t="s">
        <v>220</v>
      </c>
      <c r="C152" s="4">
        <v>0</v>
      </c>
      <c r="D152">
        <v>0</v>
      </c>
      <c r="E152" t="s">
        <v>212</v>
      </c>
      <c r="F152" t="s">
        <v>215</v>
      </c>
    </row>
    <row r="153" spans="1:6" x14ac:dyDescent="0.3">
      <c r="A153">
        <v>150</v>
      </c>
      <c r="B153" t="s">
        <v>220</v>
      </c>
      <c r="C153" s="4">
        <v>0</v>
      </c>
      <c r="D153">
        <v>0</v>
      </c>
      <c r="E153" t="s">
        <v>212</v>
      </c>
      <c r="F153" t="s">
        <v>215</v>
      </c>
    </row>
    <row r="154" spans="1:6" x14ac:dyDescent="0.3">
      <c r="A154">
        <v>151</v>
      </c>
      <c r="B154" t="s">
        <v>220</v>
      </c>
      <c r="C154" s="4">
        <v>0</v>
      </c>
      <c r="D154">
        <v>0</v>
      </c>
      <c r="E154" t="s">
        <v>212</v>
      </c>
      <c r="F154" t="s">
        <v>215</v>
      </c>
    </row>
    <row r="155" spans="1:6" x14ac:dyDescent="0.3">
      <c r="A155">
        <v>152</v>
      </c>
      <c r="B155" t="s">
        <v>220</v>
      </c>
      <c r="C155" s="4">
        <v>0</v>
      </c>
      <c r="D155">
        <v>0</v>
      </c>
      <c r="E155" t="s">
        <v>212</v>
      </c>
      <c r="F155" t="s">
        <v>215</v>
      </c>
    </row>
    <row r="156" spans="1:6" x14ac:dyDescent="0.3">
      <c r="A156">
        <v>153</v>
      </c>
      <c r="B156" t="s">
        <v>220</v>
      </c>
      <c r="C156" s="4">
        <v>0</v>
      </c>
      <c r="D156">
        <v>0</v>
      </c>
      <c r="E156" t="s">
        <v>212</v>
      </c>
      <c r="F156" t="s">
        <v>215</v>
      </c>
    </row>
    <row r="157" spans="1:6" x14ac:dyDescent="0.3">
      <c r="A157">
        <v>154</v>
      </c>
      <c r="B157" t="s">
        <v>220</v>
      </c>
      <c r="C157" s="4">
        <v>0</v>
      </c>
      <c r="D157">
        <v>0</v>
      </c>
      <c r="E157" t="s">
        <v>212</v>
      </c>
      <c r="F157" t="s">
        <v>215</v>
      </c>
    </row>
    <row r="158" spans="1:6" x14ac:dyDescent="0.3">
      <c r="A158">
        <v>155</v>
      </c>
      <c r="B158" t="s">
        <v>220</v>
      </c>
      <c r="C158" s="4">
        <v>0</v>
      </c>
      <c r="D158">
        <v>0</v>
      </c>
      <c r="E158" t="s">
        <v>212</v>
      </c>
      <c r="F158" t="s">
        <v>215</v>
      </c>
    </row>
    <row r="159" spans="1:6" x14ac:dyDescent="0.3">
      <c r="A159">
        <v>156</v>
      </c>
      <c r="B159" t="s">
        <v>220</v>
      </c>
      <c r="C159" s="4">
        <v>0</v>
      </c>
      <c r="D159">
        <v>0</v>
      </c>
      <c r="E159" t="s">
        <v>212</v>
      </c>
      <c r="F159" t="s">
        <v>215</v>
      </c>
    </row>
    <row r="160" spans="1:6" x14ac:dyDescent="0.3">
      <c r="A160">
        <v>157</v>
      </c>
      <c r="B160" t="s">
        <v>220</v>
      </c>
      <c r="C160" s="4">
        <v>0</v>
      </c>
      <c r="D160">
        <v>0</v>
      </c>
      <c r="E160" t="s">
        <v>212</v>
      </c>
      <c r="F160" t="s">
        <v>215</v>
      </c>
    </row>
    <row r="161" spans="1:6" x14ac:dyDescent="0.3">
      <c r="A161">
        <v>158</v>
      </c>
      <c r="B161" t="s">
        <v>220</v>
      </c>
      <c r="C161" s="4">
        <v>0</v>
      </c>
      <c r="D161">
        <v>0</v>
      </c>
      <c r="E161" t="s">
        <v>212</v>
      </c>
      <c r="F161" t="s">
        <v>215</v>
      </c>
    </row>
    <row r="162" spans="1:6" x14ac:dyDescent="0.3">
      <c r="A162">
        <v>159</v>
      </c>
      <c r="B162" t="s">
        <v>220</v>
      </c>
      <c r="C162" s="4">
        <v>0</v>
      </c>
      <c r="D162">
        <v>0</v>
      </c>
      <c r="E162" t="s">
        <v>212</v>
      </c>
      <c r="F162" t="s">
        <v>215</v>
      </c>
    </row>
    <row r="163" spans="1:6" x14ac:dyDescent="0.3">
      <c r="A163">
        <v>160</v>
      </c>
      <c r="B163" t="s">
        <v>220</v>
      </c>
      <c r="C163" s="4">
        <v>0</v>
      </c>
      <c r="D163">
        <v>0</v>
      </c>
      <c r="E163" t="s">
        <v>212</v>
      </c>
      <c r="F163" t="s">
        <v>215</v>
      </c>
    </row>
    <row r="164" spans="1:6" x14ac:dyDescent="0.3">
      <c r="A164">
        <v>161</v>
      </c>
      <c r="B164" t="s">
        <v>220</v>
      </c>
      <c r="C164" s="4">
        <v>0</v>
      </c>
      <c r="D164">
        <v>0</v>
      </c>
      <c r="E164" t="s">
        <v>212</v>
      </c>
      <c r="F164" t="s">
        <v>215</v>
      </c>
    </row>
    <row r="165" spans="1:6" x14ac:dyDescent="0.3">
      <c r="A165">
        <v>162</v>
      </c>
      <c r="B165" t="s">
        <v>220</v>
      </c>
      <c r="C165" s="4">
        <v>0</v>
      </c>
      <c r="D165">
        <v>0</v>
      </c>
      <c r="E165" t="s">
        <v>212</v>
      </c>
      <c r="F165" t="s">
        <v>215</v>
      </c>
    </row>
    <row r="166" spans="1:6" x14ac:dyDescent="0.3">
      <c r="A166">
        <v>163</v>
      </c>
      <c r="B166" t="s">
        <v>220</v>
      </c>
      <c r="C166" s="4">
        <v>0</v>
      </c>
      <c r="D166">
        <v>0</v>
      </c>
      <c r="E166" t="s">
        <v>212</v>
      </c>
      <c r="F166" t="s">
        <v>215</v>
      </c>
    </row>
    <row r="167" spans="1:6" x14ac:dyDescent="0.3">
      <c r="A167">
        <v>164</v>
      </c>
      <c r="B167" t="s">
        <v>220</v>
      </c>
      <c r="C167" s="4">
        <v>0</v>
      </c>
      <c r="D167">
        <v>0</v>
      </c>
      <c r="E167" t="s">
        <v>212</v>
      </c>
      <c r="F167" t="s">
        <v>215</v>
      </c>
    </row>
    <row r="168" spans="1:6" x14ac:dyDescent="0.3">
      <c r="A168">
        <v>165</v>
      </c>
      <c r="B168" t="s">
        <v>220</v>
      </c>
      <c r="C168" s="4">
        <v>0</v>
      </c>
      <c r="D168">
        <v>0</v>
      </c>
      <c r="E168" t="s">
        <v>212</v>
      </c>
      <c r="F168" t="s">
        <v>215</v>
      </c>
    </row>
    <row r="169" spans="1:6" x14ac:dyDescent="0.3">
      <c r="A169">
        <v>166</v>
      </c>
      <c r="B169" t="s">
        <v>220</v>
      </c>
      <c r="C169" s="4">
        <v>0</v>
      </c>
      <c r="D169">
        <v>0</v>
      </c>
      <c r="E169" t="s">
        <v>212</v>
      </c>
      <c r="F169" t="s">
        <v>215</v>
      </c>
    </row>
    <row r="170" spans="1:6" x14ac:dyDescent="0.3">
      <c r="A170">
        <v>167</v>
      </c>
      <c r="B170" t="s">
        <v>220</v>
      </c>
      <c r="C170" s="4">
        <v>0</v>
      </c>
      <c r="D170">
        <v>0</v>
      </c>
      <c r="E170" t="s">
        <v>212</v>
      </c>
      <c r="F170" t="s">
        <v>215</v>
      </c>
    </row>
    <row r="171" spans="1:6" x14ac:dyDescent="0.3">
      <c r="A171">
        <v>168</v>
      </c>
      <c r="B171" t="s">
        <v>220</v>
      </c>
      <c r="C171" s="4">
        <v>0</v>
      </c>
      <c r="D171">
        <v>0</v>
      </c>
      <c r="E171" t="s">
        <v>212</v>
      </c>
      <c r="F171" t="s">
        <v>215</v>
      </c>
    </row>
    <row r="172" spans="1:6" x14ac:dyDescent="0.3">
      <c r="A172">
        <v>169</v>
      </c>
      <c r="B172" t="s">
        <v>220</v>
      </c>
      <c r="C172" s="4">
        <v>0</v>
      </c>
      <c r="D172">
        <v>0</v>
      </c>
      <c r="E172" t="s">
        <v>212</v>
      </c>
      <c r="F172" t="s">
        <v>215</v>
      </c>
    </row>
    <row r="173" spans="1:6" x14ac:dyDescent="0.3">
      <c r="A173">
        <v>170</v>
      </c>
      <c r="B173" t="s">
        <v>220</v>
      </c>
      <c r="C173" s="4">
        <v>0</v>
      </c>
      <c r="D173">
        <v>0</v>
      </c>
      <c r="E173" t="s">
        <v>212</v>
      </c>
      <c r="F173" t="s">
        <v>215</v>
      </c>
    </row>
    <row r="174" spans="1:6" x14ac:dyDescent="0.3">
      <c r="A174">
        <v>171</v>
      </c>
      <c r="B174" t="s">
        <v>220</v>
      </c>
      <c r="C174" s="4">
        <v>0</v>
      </c>
      <c r="D174">
        <v>0</v>
      </c>
      <c r="E174" t="s">
        <v>212</v>
      </c>
      <c r="F174" t="s">
        <v>215</v>
      </c>
    </row>
    <row r="175" spans="1:6" x14ac:dyDescent="0.3">
      <c r="A175">
        <v>172</v>
      </c>
      <c r="B175" t="s">
        <v>220</v>
      </c>
      <c r="C175" s="4">
        <v>0</v>
      </c>
      <c r="D175">
        <v>0</v>
      </c>
      <c r="E175" t="s">
        <v>212</v>
      </c>
      <c r="F175" t="s">
        <v>215</v>
      </c>
    </row>
    <row r="176" spans="1:6" x14ac:dyDescent="0.3">
      <c r="A176">
        <v>173</v>
      </c>
      <c r="B176" t="s">
        <v>220</v>
      </c>
      <c r="C176" s="4">
        <v>0</v>
      </c>
      <c r="D176">
        <v>0</v>
      </c>
      <c r="E176" t="s">
        <v>212</v>
      </c>
      <c r="F176" t="s">
        <v>215</v>
      </c>
    </row>
    <row r="177" spans="1:6" x14ac:dyDescent="0.3">
      <c r="A177">
        <v>174</v>
      </c>
      <c r="B177" t="s">
        <v>220</v>
      </c>
      <c r="C177" s="4">
        <v>0</v>
      </c>
      <c r="D177">
        <v>0</v>
      </c>
      <c r="E177" t="s">
        <v>212</v>
      </c>
      <c r="F177" t="s">
        <v>215</v>
      </c>
    </row>
    <row r="178" spans="1:6" x14ac:dyDescent="0.3">
      <c r="A178">
        <v>175</v>
      </c>
      <c r="B178" t="s">
        <v>220</v>
      </c>
      <c r="C178" s="4">
        <v>0</v>
      </c>
      <c r="D178">
        <v>0</v>
      </c>
      <c r="E178" t="s">
        <v>212</v>
      </c>
      <c r="F178" t="s">
        <v>215</v>
      </c>
    </row>
    <row r="179" spans="1:6" x14ac:dyDescent="0.3">
      <c r="A179">
        <v>176</v>
      </c>
      <c r="B179" t="s">
        <v>220</v>
      </c>
      <c r="C179" s="4">
        <v>0</v>
      </c>
      <c r="D179">
        <v>0</v>
      </c>
      <c r="E179" t="s">
        <v>212</v>
      </c>
      <c r="F179" t="s">
        <v>215</v>
      </c>
    </row>
    <row r="180" spans="1:6" x14ac:dyDescent="0.3">
      <c r="A180">
        <v>177</v>
      </c>
      <c r="B180" t="s">
        <v>220</v>
      </c>
      <c r="C180" s="4">
        <v>0</v>
      </c>
      <c r="D180">
        <v>0</v>
      </c>
      <c r="E180" t="s">
        <v>212</v>
      </c>
      <c r="F180" t="s">
        <v>215</v>
      </c>
    </row>
    <row r="181" spans="1:6" x14ac:dyDescent="0.3">
      <c r="A181">
        <v>178</v>
      </c>
      <c r="B181" t="s">
        <v>220</v>
      </c>
      <c r="C181" s="4">
        <v>0</v>
      </c>
      <c r="D181">
        <v>0</v>
      </c>
      <c r="E181" t="s">
        <v>212</v>
      </c>
      <c r="F181" t="s">
        <v>215</v>
      </c>
    </row>
    <row r="182" spans="1:6" x14ac:dyDescent="0.3">
      <c r="A182">
        <v>179</v>
      </c>
      <c r="B182" t="s">
        <v>220</v>
      </c>
      <c r="C182" s="4">
        <v>0</v>
      </c>
      <c r="D182">
        <v>0</v>
      </c>
      <c r="E182" t="s">
        <v>212</v>
      </c>
      <c r="F182" t="s">
        <v>215</v>
      </c>
    </row>
    <row r="183" spans="1:6" x14ac:dyDescent="0.3">
      <c r="A183">
        <v>180</v>
      </c>
      <c r="B183" t="s">
        <v>220</v>
      </c>
      <c r="C183" s="4">
        <v>0</v>
      </c>
      <c r="D183">
        <v>0</v>
      </c>
      <c r="E183" t="s">
        <v>212</v>
      </c>
      <c r="F183" t="s">
        <v>215</v>
      </c>
    </row>
    <row r="184" spans="1:6" x14ac:dyDescent="0.3">
      <c r="A184">
        <v>181</v>
      </c>
      <c r="B184" t="s">
        <v>220</v>
      </c>
      <c r="C184" s="4">
        <v>0</v>
      </c>
      <c r="D184">
        <v>0</v>
      </c>
      <c r="E184" t="s">
        <v>212</v>
      </c>
      <c r="F184" t="s">
        <v>215</v>
      </c>
    </row>
    <row r="185" spans="1:6" x14ac:dyDescent="0.3">
      <c r="A185">
        <v>182</v>
      </c>
      <c r="B185" t="s">
        <v>220</v>
      </c>
      <c r="C185" s="4">
        <v>0</v>
      </c>
      <c r="D185">
        <v>0</v>
      </c>
      <c r="E185" t="s">
        <v>212</v>
      </c>
      <c r="F185" t="s">
        <v>215</v>
      </c>
    </row>
    <row r="186" spans="1:6" x14ac:dyDescent="0.3">
      <c r="A186">
        <v>183</v>
      </c>
      <c r="B186" t="s">
        <v>220</v>
      </c>
      <c r="C186" s="4">
        <v>0</v>
      </c>
      <c r="D186">
        <v>0</v>
      </c>
      <c r="E186" t="s">
        <v>212</v>
      </c>
      <c r="F186" t="s">
        <v>215</v>
      </c>
    </row>
    <row r="187" spans="1:6" x14ac:dyDescent="0.3">
      <c r="A187">
        <v>184</v>
      </c>
      <c r="B187" t="s">
        <v>220</v>
      </c>
      <c r="C187" s="4">
        <v>0</v>
      </c>
      <c r="D187">
        <v>0</v>
      </c>
      <c r="E187" t="s">
        <v>212</v>
      </c>
      <c r="F187" t="s">
        <v>215</v>
      </c>
    </row>
    <row r="188" spans="1:6" x14ac:dyDescent="0.3">
      <c r="A188">
        <v>185</v>
      </c>
      <c r="B188" t="s">
        <v>220</v>
      </c>
      <c r="C188" s="4">
        <v>0</v>
      </c>
      <c r="D188">
        <v>0</v>
      </c>
      <c r="E188" t="s">
        <v>212</v>
      </c>
      <c r="F188" t="s">
        <v>215</v>
      </c>
    </row>
    <row r="189" spans="1:6" x14ac:dyDescent="0.3">
      <c r="A189">
        <v>186</v>
      </c>
      <c r="B189" t="s">
        <v>220</v>
      </c>
      <c r="C189" s="4">
        <v>0</v>
      </c>
      <c r="D189">
        <v>0</v>
      </c>
      <c r="E189" t="s">
        <v>212</v>
      </c>
      <c r="F189" t="s">
        <v>215</v>
      </c>
    </row>
    <row r="190" spans="1:6" x14ac:dyDescent="0.3">
      <c r="A190">
        <v>187</v>
      </c>
      <c r="B190" t="s">
        <v>220</v>
      </c>
      <c r="C190" s="4">
        <v>0</v>
      </c>
      <c r="D190">
        <v>0</v>
      </c>
      <c r="E190" t="s">
        <v>212</v>
      </c>
      <c r="F190" t="s">
        <v>215</v>
      </c>
    </row>
    <row r="191" spans="1:6" x14ac:dyDescent="0.3">
      <c r="A191">
        <v>188</v>
      </c>
      <c r="B191" t="s">
        <v>220</v>
      </c>
      <c r="C191" s="4">
        <v>0</v>
      </c>
      <c r="D191">
        <v>0</v>
      </c>
      <c r="E191" t="s">
        <v>212</v>
      </c>
      <c r="F191" t="s">
        <v>215</v>
      </c>
    </row>
    <row r="192" spans="1:6" x14ac:dyDescent="0.3">
      <c r="A192">
        <v>189</v>
      </c>
      <c r="B192" t="s">
        <v>220</v>
      </c>
      <c r="C192" s="4">
        <v>0</v>
      </c>
      <c r="D192">
        <v>0</v>
      </c>
      <c r="E192" t="s">
        <v>212</v>
      </c>
      <c r="F192" t="s">
        <v>215</v>
      </c>
    </row>
    <row r="193" spans="1:6" x14ac:dyDescent="0.3">
      <c r="A193">
        <v>190</v>
      </c>
      <c r="B193" t="s">
        <v>220</v>
      </c>
      <c r="C193" s="4">
        <v>0</v>
      </c>
      <c r="D193">
        <v>0</v>
      </c>
      <c r="E193" t="s">
        <v>212</v>
      </c>
      <c r="F193" t="s">
        <v>215</v>
      </c>
    </row>
    <row r="194" spans="1:6" x14ac:dyDescent="0.3">
      <c r="A194">
        <v>191</v>
      </c>
      <c r="B194" t="s">
        <v>220</v>
      </c>
      <c r="C194" s="4">
        <v>0</v>
      </c>
      <c r="D194">
        <v>0</v>
      </c>
      <c r="E194" t="s">
        <v>212</v>
      </c>
      <c r="F194" t="s">
        <v>215</v>
      </c>
    </row>
    <row r="195" spans="1:6" x14ac:dyDescent="0.3">
      <c r="A195">
        <v>192</v>
      </c>
      <c r="B195" t="s">
        <v>220</v>
      </c>
      <c r="C195" s="4">
        <v>0</v>
      </c>
      <c r="D195">
        <v>0</v>
      </c>
      <c r="E195" t="s">
        <v>212</v>
      </c>
      <c r="F195" t="s">
        <v>215</v>
      </c>
    </row>
    <row r="196" spans="1:6" x14ac:dyDescent="0.3">
      <c r="A196">
        <v>193</v>
      </c>
      <c r="B196" t="s">
        <v>220</v>
      </c>
      <c r="C196" s="4">
        <v>0</v>
      </c>
      <c r="D196">
        <v>0</v>
      </c>
      <c r="E196" t="s">
        <v>212</v>
      </c>
      <c r="F196" t="s">
        <v>215</v>
      </c>
    </row>
    <row r="197" spans="1:6" x14ac:dyDescent="0.3">
      <c r="A197">
        <v>194</v>
      </c>
      <c r="B197" t="s">
        <v>220</v>
      </c>
      <c r="C197" s="4">
        <v>0</v>
      </c>
      <c r="D197">
        <v>0</v>
      </c>
      <c r="E197" t="s">
        <v>212</v>
      </c>
      <c r="F197" t="s">
        <v>215</v>
      </c>
    </row>
    <row r="198" spans="1:6" x14ac:dyDescent="0.3">
      <c r="A198">
        <v>195</v>
      </c>
      <c r="B198" t="s">
        <v>220</v>
      </c>
      <c r="C198" s="4">
        <v>0</v>
      </c>
      <c r="D198">
        <v>0</v>
      </c>
      <c r="E198" t="s">
        <v>212</v>
      </c>
      <c r="F198" t="s">
        <v>215</v>
      </c>
    </row>
    <row r="199" spans="1:6" x14ac:dyDescent="0.3">
      <c r="A199">
        <v>196</v>
      </c>
      <c r="B199" t="s">
        <v>220</v>
      </c>
      <c r="C199" s="4">
        <v>0</v>
      </c>
      <c r="D199">
        <v>0</v>
      </c>
      <c r="E199" t="s">
        <v>212</v>
      </c>
      <c r="F199" t="s">
        <v>215</v>
      </c>
    </row>
    <row r="200" spans="1:6" x14ac:dyDescent="0.3">
      <c r="A200">
        <v>197</v>
      </c>
      <c r="B200" t="s">
        <v>220</v>
      </c>
      <c r="C200" s="4">
        <v>0</v>
      </c>
      <c r="D200">
        <v>0</v>
      </c>
      <c r="E200" t="s">
        <v>212</v>
      </c>
      <c r="F200" t="s">
        <v>215</v>
      </c>
    </row>
    <row r="201" spans="1:6" x14ac:dyDescent="0.3">
      <c r="A201">
        <v>198</v>
      </c>
      <c r="B201" t="s">
        <v>220</v>
      </c>
      <c r="C201" s="4">
        <v>0</v>
      </c>
      <c r="D201">
        <v>0</v>
      </c>
      <c r="E201" t="s">
        <v>212</v>
      </c>
      <c r="F201" t="s">
        <v>215</v>
      </c>
    </row>
    <row r="202" spans="1:6" x14ac:dyDescent="0.3">
      <c r="A202">
        <v>199</v>
      </c>
      <c r="B202" t="s">
        <v>220</v>
      </c>
      <c r="C202" s="4">
        <v>0</v>
      </c>
      <c r="D202">
        <v>0</v>
      </c>
      <c r="E202" t="s">
        <v>212</v>
      </c>
      <c r="F202" t="s">
        <v>215</v>
      </c>
    </row>
    <row r="203" spans="1:6" x14ac:dyDescent="0.3">
      <c r="A203">
        <v>200</v>
      </c>
      <c r="B203" t="s">
        <v>220</v>
      </c>
      <c r="C203" s="4">
        <v>0</v>
      </c>
      <c r="D203">
        <v>0</v>
      </c>
      <c r="E203" t="s">
        <v>212</v>
      </c>
      <c r="F203" t="s">
        <v>215</v>
      </c>
    </row>
    <row r="204" spans="1:6" x14ac:dyDescent="0.3">
      <c r="A204">
        <v>201</v>
      </c>
      <c r="B204" t="s">
        <v>220</v>
      </c>
      <c r="C204" s="4">
        <v>0</v>
      </c>
      <c r="D204">
        <v>0</v>
      </c>
      <c r="E204" t="s">
        <v>212</v>
      </c>
      <c r="F204" t="s">
        <v>215</v>
      </c>
    </row>
    <row r="205" spans="1:6" x14ac:dyDescent="0.3">
      <c r="A205">
        <v>202</v>
      </c>
      <c r="B205" t="s">
        <v>220</v>
      </c>
      <c r="C205" s="4">
        <v>0</v>
      </c>
      <c r="D205">
        <v>0</v>
      </c>
      <c r="E205" t="s">
        <v>212</v>
      </c>
      <c r="F205" t="s">
        <v>215</v>
      </c>
    </row>
    <row r="206" spans="1:6" x14ac:dyDescent="0.3">
      <c r="A206">
        <v>203</v>
      </c>
      <c r="B206" t="s">
        <v>220</v>
      </c>
      <c r="C206" s="4">
        <v>0</v>
      </c>
      <c r="D206">
        <v>0</v>
      </c>
      <c r="E206" t="s">
        <v>212</v>
      </c>
      <c r="F206" t="s">
        <v>215</v>
      </c>
    </row>
    <row r="207" spans="1:6" x14ac:dyDescent="0.3">
      <c r="A207">
        <v>204</v>
      </c>
      <c r="B207" t="s">
        <v>220</v>
      </c>
      <c r="C207" s="4">
        <v>0</v>
      </c>
      <c r="D207">
        <v>0</v>
      </c>
      <c r="E207" t="s">
        <v>212</v>
      </c>
      <c r="F207" t="s">
        <v>215</v>
      </c>
    </row>
    <row r="208" spans="1:6" x14ac:dyDescent="0.3">
      <c r="A208">
        <v>205</v>
      </c>
      <c r="B208" t="s">
        <v>220</v>
      </c>
      <c r="C208" s="4">
        <v>0</v>
      </c>
      <c r="D208">
        <v>0</v>
      </c>
      <c r="E208" t="s">
        <v>212</v>
      </c>
      <c r="F208" t="s">
        <v>215</v>
      </c>
    </row>
    <row r="209" spans="1:6" x14ac:dyDescent="0.3">
      <c r="A209">
        <v>206</v>
      </c>
      <c r="B209" t="s">
        <v>220</v>
      </c>
      <c r="C209" s="4">
        <v>0</v>
      </c>
      <c r="D209">
        <v>0</v>
      </c>
      <c r="E209" t="s">
        <v>212</v>
      </c>
      <c r="F209" t="s">
        <v>215</v>
      </c>
    </row>
    <row r="210" spans="1:6" x14ac:dyDescent="0.3">
      <c r="A210">
        <v>207</v>
      </c>
      <c r="B210" t="s">
        <v>220</v>
      </c>
      <c r="C210" s="4">
        <v>0</v>
      </c>
      <c r="D210">
        <v>0</v>
      </c>
      <c r="E210" t="s">
        <v>212</v>
      </c>
      <c r="F210" t="s">
        <v>215</v>
      </c>
    </row>
    <row r="211" spans="1:6" x14ac:dyDescent="0.3">
      <c r="A211">
        <v>208</v>
      </c>
      <c r="B211" t="s">
        <v>220</v>
      </c>
      <c r="C211" s="4">
        <v>0</v>
      </c>
      <c r="D211">
        <v>0</v>
      </c>
      <c r="E211" t="s">
        <v>212</v>
      </c>
      <c r="F211" t="s">
        <v>215</v>
      </c>
    </row>
    <row r="212" spans="1:6" x14ac:dyDescent="0.3">
      <c r="A212">
        <v>209</v>
      </c>
      <c r="B212" t="s">
        <v>220</v>
      </c>
      <c r="C212" s="4">
        <v>0</v>
      </c>
      <c r="D212">
        <v>0</v>
      </c>
      <c r="E212" t="s">
        <v>212</v>
      </c>
      <c r="F212" t="s">
        <v>215</v>
      </c>
    </row>
    <row r="213" spans="1:6" x14ac:dyDescent="0.3">
      <c r="A213">
        <v>210</v>
      </c>
      <c r="B213" t="s">
        <v>220</v>
      </c>
      <c r="C213" s="4">
        <v>0</v>
      </c>
      <c r="D213">
        <v>0</v>
      </c>
      <c r="E213" t="s">
        <v>212</v>
      </c>
      <c r="F213" t="s">
        <v>215</v>
      </c>
    </row>
    <row r="214" spans="1:6" x14ac:dyDescent="0.3">
      <c r="A214">
        <v>211</v>
      </c>
      <c r="B214" t="s">
        <v>220</v>
      </c>
      <c r="C214" s="4">
        <v>0</v>
      </c>
      <c r="D214">
        <v>0</v>
      </c>
      <c r="E214" t="s">
        <v>212</v>
      </c>
      <c r="F214" t="s">
        <v>215</v>
      </c>
    </row>
    <row r="215" spans="1:6" x14ac:dyDescent="0.3">
      <c r="A215">
        <v>212</v>
      </c>
      <c r="B215" t="s">
        <v>220</v>
      </c>
      <c r="C215" s="4">
        <v>0</v>
      </c>
      <c r="D215">
        <v>0</v>
      </c>
      <c r="E215" t="s">
        <v>212</v>
      </c>
      <c r="F215" t="s">
        <v>215</v>
      </c>
    </row>
    <row r="216" spans="1:6" x14ac:dyDescent="0.3">
      <c r="A216">
        <v>213</v>
      </c>
      <c r="B216" t="s">
        <v>220</v>
      </c>
      <c r="C216" s="4">
        <v>0</v>
      </c>
      <c r="D216">
        <v>0</v>
      </c>
      <c r="E216" t="s">
        <v>212</v>
      </c>
      <c r="F216" t="s">
        <v>215</v>
      </c>
    </row>
    <row r="217" spans="1:6" x14ac:dyDescent="0.3">
      <c r="A217">
        <v>214</v>
      </c>
      <c r="B217" t="s">
        <v>220</v>
      </c>
      <c r="C217" s="4">
        <v>0</v>
      </c>
      <c r="D217">
        <v>0</v>
      </c>
      <c r="E217" t="s">
        <v>212</v>
      </c>
      <c r="F217" t="s">
        <v>215</v>
      </c>
    </row>
    <row r="218" spans="1:6" x14ac:dyDescent="0.3">
      <c r="A218">
        <v>215</v>
      </c>
      <c r="B218" t="s">
        <v>220</v>
      </c>
      <c r="C218" s="4">
        <v>0</v>
      </c>
      <c r="D218">
        <v>0</v>
      </c>
      <c r="E218" t="s">
        <v>212</v>
      </c>
      <c r="F218" t="s">
        <v>215</v>
      </c>
    </row>
    <row r="219" spans="1:6" x14ac:dyDescent="0.3">
      <c r="A219">
        <v>216</v>
      </c>
      <c r="B219" t="s">
        <v>220</v>
      </c>
      <c r="C219" s="4">
        <v>0</v>
      </c>
      <c r="D219">
        <v>0</v>
      </c>
      <c r="E219" t="s">
        <v>212</v>
      </c>
      <c r="F219" t="s">
        <v>215</v>
      </c>
    </row>
    <row r="220" spans="1:6" x14ac:dyDescent="0.3">
      <c r="A220">
        <v>217</v>
      </c>
      <c r="B220" t="s">
        <v>220</v>
      </c>
      <c r="C220" s="4">
        <v>0</v>
      </c>
      <c r="D220">
        <v>0</v>
      </c>
      <c r="E220" t="s">
        <v>212</v>
      </c>
      <c r="F220" t="s">
        <v>215</v>
      </c>
    </row>
    <row r="221" spans="1:6" x14ac:dyDescent="0.3">
      <c r="A221">
        <v>218</v>
      </c>
      <c r="B221" t="s">
        <v>220</v>
      </c>
      <c r="C221" s="4">
        <v>0</v>
      </c>
      <c r="D221">
        <v>0</v>
      </c>
      <c r="E221" t="s">
        <v>212</v>
      </c>
      <c r="F221" t="s">
        <v>215</v>
      </c>
    </row>
    <row r="222" spans="1:6" x14ac:dyDescent="0.3">
      <c r="A222">
        <v>219</v>
      </c>
      <c r="B222" t="s">
        <v>220</v>
      </c>
      <c r="C222" s="4">
        <v>0</v>
      </c>
      <c r="D222">
        <v>0</v>
      </c>
      <c r="E222" t="s">
        <v>212</v>
      </c>
      <c r="F222" t="s">
        <v>215</v>
      </c>
    </row>
    <row r="223" spans="1:6" x14ac:dyDescent="0.3">
      <c r="A223">
        <v>220</v>
      </c>
      <c r="B223" t="s">
        <v>220</v>
      </c>
      <c r="C223" s="4">
        <v>0</v>
      </c>
      <c r="D223">
        <v>0</v>
      </c>
      <c r="E223" t="s">
        <v>212</v>
      </c>
      <c r="F223" t="s">
        <v>215</v>
      </c>
    </row>
    <row r="224" spans="1:6" x14ac:dyDescent="0.3">
      <c r="A224">
        <v>221</v>
      </c>
      <c r="B224" t="s">
        <v>220</v>
      </c>
      <c r="C224" s="4">
        <v>0</v>
      </c>
      <c r="D224">
        <v>0</v>
      </c>
      <c r="E224" t="s">
        <v>212</v>
      </c>
      <c r="F224" t="s">
        <v>215</v>
      </c>
    </row>
    <row r="225" spans="1:6" x14ac:dyDescent="0.3">
      <c r="A225">
        <v>222</v>
      </c>
      <c r="B225" t="s">
        <v>220</v>
      </c>
      <c r="C225" s="4">
        <v>0</v>
      </c>
      <c r="D225">
        <v>0</v>
      </c>
      <c r="E225" t="s">
        <v>212</v>
      </c>
      <c r="F225" t="s">
        <v>215</v>
      </c>
    </row>
    <row r="226" spans="1:6" x14ac:dyDescent="0.3">
      <c r="A226">
        <v>223</v>
      </c>
      <c r="B226" t="s">
        <v>220</v>
      </c>
      <c r="C226" s="4">
        <v>0</v>
      </c>
      <c r="D226">
        <v>0</v>
      </c>
      <c r="E226" t="s">
        <v>212</v>
      </c>
      <c r="F226" t="s">
        <v>215</v>
      </c>
    </row>
    <row r="227" spans="1:6" x14ac:dyDescent="0.3">
      <c r="A227">
        <v>224</v>
      </c>
      <c r="B227" t="s">
        <v>220</v>
      </c>
      <c r="C227" s="4">
        <v>0</v>
      </c>
      <c r="D227">
        <v>0</v>
      </c>
      <c r="E227" t="s">
        <v>212</v>
      </c>
      <c r="F227" t="s">
        <v>215</v>
      </c>
    </row>
    <row r="228" spans="1:6" x14ac:dyDescent="0.3">
      <c r="A228">
        <v>225</v>
      </c>
      <c r="B228" t="s">
        <v>220</v>
      </c>
      <c r="C228" s="4">
        <v>0</v>
      </c>
      <c r="D228">
        <v>0</v>
      </c>
      <c r="E228" t="s">
        <v>212</v>
      </c>
      <c r="F228" t="s">
        <v>215</v>
      </c>
    </row>
    <row r="229" spans="1:6" x14ac:dyDescent="0.3">
      <c r="A229">
        <v>226</v>
      </c>
      <c r="B229" t="s">
        <v>220</v>
      </c>
      <c r="C229" s="4">
        <v>0</v>
      </c>
      <c r="D229">
        <v>0</v>
      </c>
      <c r="E229" t="s">
        <v>212</v>
      </c>
      <c r="F229" t="s">
        <v>215</v>
      </c>
    </row>
    <row r="230" spans="1:6" x14ac:dyDescent="0.3">
      <c r="A230">
        <v>227</v>
      </c>
      <c r="B230" t="s">
        <v>220</v>
      </c>
      <c r="C230" s="4">
        <v>0</v>
      </c>
      <c r="D230">
        <v>0</v>
      </c>
      <c r="E230" t="s">
        <v>212</v>
      </c>
      <c r="F230" t="s">
        <v>215</v>
      </c>
    </row>
    <row r="231" spans="1:6" x14ac:dyDescent="0.3">
      <c r="A231">
        <v>228</v>
      </c>
      <c r="B231" t="s">
        <v>220</v>
      </c>
      <c r="C231" s="4">
        <v>0</v>
      </c>
      <c r="D231">
        <v>0</v>
      </c>
      <c r="E231" t="s">
        <v>212</v>
      </c>
      <c r="F231" t="s">
        <v>215</v>
      </c>
    </row>
    <row r="232" spans="1:6" x14ac:dyDescent="0.3">
      <c r="A232">
        <v>229</v>
      </c>
      <c r="B232" t="s">
        <v>220</v>
      </c>
      <c r="C232" s="4">
        <v>0</v>
      </c>
      <c r="D232">
        <v>0</v>
      </c>
      <c r="E232" t="s">
        <v>212</v>
      </c>
      <c r="F232" t="s">
        <v>215</v>
      </c>
    </row>
    <row r="233" spans="1:6" x14ac:dyDescent="0.3">
      <c r="A233">
        <v>230</v>
      </c>
      <c r="B233" t="s">
        <v>220</v>
      </c>
      <c r="C233" s="4">
        <v>0</v>
      </c>
      <c r="D233">
        <v>0</v>
      </c>
      <c r="E233" t="s">
        <v>212</v>
      </c>
      <c r="F233" t="s">
        <v>215</v>
      </c>
    </row>
    <row r="234" spans="1:6" x14ac:dyDescent="0.3">
      <c r="A234">
        <v>231</v>
      </c>
      <c r="B234" t="s">
        <v>220</v>
      </c>
      <c r="C234" s="4">
        <v>0</v>
      </c>
      <c r="D234">
        <v>0</v>
      </c>
      <c r="E234" t="s">
        <v>212</v>
      </c>
      <c r="F234" t="s">
        <v>215</v>
      </c>
    </row>
    <row r="235" spans="1:6" x14ac:dyDescent="0.3">
      <c r="A235">
        <v>232</v>
      </c>
      <c r="B235" t="s">
        <v>220</v>
      </c>
      <c r="C235" s="4">
        <v>0</v>
      </c>
      <c r="D235">
        <v>0</v>
      </c>
      <c r="E235" t="s">
        <v>212</v>
      </c>
      <c r="F235" t="s">
        <v>215</v>
      </c>
    </row>
    <row r="236" spans="1:6" x14ac:dyDescent="0.3">
      <c r="A236">
        <v>233</v>
      </c>
      <c r="B236" t="s">
        <v>220</v>
      </c>
      <c r="C236" s="4">
        <v>0</v>
      </c>
      <c r="D236">
        <v>0</v>
      </c>
      <c r="E236" t="s">
        <v>212</v>
      </c>
      <c r="F236" t="s">
        <v>215</v>
      </c>
    </row>
    <row r="237" spans="1:6" x14ac:dyDescent="0.3">
      <c r="A237">
        <v>234</v>
      </c>
      <c r="B237" t="s">
        <v>220</v>
      </c>
      <c r="C237" s="4">
        <v>0</v>
      </c>
      <c r="D237">
        <v>0</v>
      </c>
      <c r="E237" t="s">
        <v>212</v>
      </c>
      <c r="F237" t="s">
        <v>215</v>
      </c>
    </row>
    <row r="238" spans="1:6" x14ac:dyDescent="0.3">
      <c r="A238">
        <v>235</v>
      </c>
      <c r="B238" t="s">
        <v>220</v>
      </c>
      <c r="C238" s="4">
        <v>0</v>
      </c>
      <c r="D238">
        <v>0</v>
      </c>
      <c r="E238" t="s">
        <v>212</v>
      </c>
      <c r="F238" t="s">
        <v>215</v>
      </c>
    </row>
    <row r="239" spans="1:6" x14ac:dyDescent="0.3">
      <c r="A239">
        <v>236</v>
      </c>
      <c r="B239" t="s">
        <v>220</v>
      </c>
      <c r="C239" s="4">
        <v>0</v>
      </c>
      <c r="D239">
        <v>0</v>
      </c>
      <c r="E239" t="s">
        <v>212</v>
      </c>
      <c r="F239" t="s">
        <v>215</v>
      </c>
    </row>
    <row r="240" spans="1:6" x14ac:dyDescent="0.3">
      <c r="A240">
        <v>237</v>
      </c>
      <c r="B240" t="s">
        <v>220</v>
      </c>
      <c r="C240" s="4">
        <v>0</v>
      </c>
      <c r="D240">
        <v>0</v>
      </c>
      <c r="E240" t="s">
        <v>212</v>
      </c>
      <c r="F240" t="s">
        <v>215</v>
      </c>
    </row>
    <row r="241" spans="1:6" x14ac:dyDescent="0.3">
      <c r="A241">
        <v>238</v>
      </c>
      <c r="B241" t="s">
        <v>220</v>
      </c>
      <c r="C241" s="4">
        <v>0</v>
      </c>
      <c r="D241">
        <v>0</v>
      </c>
      <c r="E241" t="s">
        <v>212</v>
      </c>
      <c r="F241" t="s">
        <v>215</v>
      </c>
    </row>
    <row r="242" spans="1:6" x14ac:dyDescent="0.3">
      <c r="A242">
        <v>239</v>
      </c>
      <c r="B242" t="s">
        <v>220</v>
      </c>
      <c r="C242" s="4">
        <v>0</v>
      </c>
      <c r="D242">
        <v>0</v>
      </c>
      <c r="E242" t="s">
        <v>212</v>
      </c>
      <c r="F242" t="s">
        <v>215</v>
      </c>
    </row>
    <row r="243" spans="1:6" x14ac:dyDescent="0.3">
      <c r="A243">
        <v>240</v>
      </c>
      <c r="B243" t="s">
        <v>220</v>
      </c>
      <c r="C243" s="4">
        <v>0</v>
      </c>
      <c r="D243">
        <v>0</v>
      </c>
      <c r="E243" t="s">
        <v>212</v>
      </c>
      <c r="F243" t="s">
        <v>215</v>
      </c>
    </row>
    <row r="244" spans="1:6" x14ac:dyDescent="0.3">
      <c r="A244">
        <v>241</v>
      </c>
      <c r="B244" t="s">
        <v>220</v>
      </c>
      <c r="C244" s="4">
        <v>0</v>
      </c>
      <c r="D244">
        <v>0</v>
      </c>
      <c r="E244" t="s">
        <v>212</v>
      </c>
      <c r="F244" t="s">
        <v>215</v>
      </c>
    </row>
    <row r="245" spans="1:6" x14ac:dyDescent="0.3">
      <c r="A245">
        <v>242</v>
      </c>
      <c r="B245" t="s">
        <v>220</v>
      </c>
      <c r="C245" s="4">
        <v>0</v>
      </c>
      <c r="D245">
        <v>0</v>
      </c>
      <c r="E245" t="s">
        <v>212</v>
      </c>
      <c r="F245" t="s">
        <v>215</v>
      </c>
    </row>
    <row r="246" spans="1:6" x14ac:dyDescent="0.3">
      <c r="A246">
        <v>243</v>
      </c>
      <c r="B246" t="s">
        <v>220</v>
      </c>
      <c r="C246" s="4">
        <v>0</v>
      </c>
      <c r="D246">
        <v>0</v>
      </c>
      <c r="E246" t="s">
        <v>212</v>
      </c>
      <c r="F246" t="s">
        <v>215</v>
      </c>
    </row>
    <row r="247" spans="1:6" x14ac:dyDescent="0.3">
      <c r="A247">
        <v>244</v>
      </c>
      <c r="B247" t="s">
        <v>220</v>
      </c>
      <c r="C247" s="4">
        <v>0</v>
      </c>
      <c r="D247">
        <v>0</v>
      </c>
      <c r="E247" t="s">
        <v>212</v>
      </c>
      <c r="F247" t="s">
        <v>215</v>
      </c>
    </row>
    <row r="248" spans="1:6" x14ac:dyDescent="0.3">
      <c r="A248">
        <v>245</v>
      </c>
      <c r="B248" t="s">
        <v>220</v>
      </c>
      <c r="C248" s="4">
        <v>0</v>
      </c>
      <c r="D248">
        <v>0</v>
      </c>
      <c r="E248" t="s">
        <v>212</v>
      </c>
      <c r="F248" t="s">
        <v>215</v>
      </c>
    </row>
    <row r="249" spans="1:6" x14ac:dyDescent="0.3">
      <c r="A249">
        <v>246</v>
      </c>
      <c r="B249" t="s">
        <v>220</v>
      </c>
      <c r="C249" s="4">
        <v>0</v>
      </c>
      <c r="D249">
        <v>0</v>
      </c>
      <c r="E249" t="s">
        <v>212</v>
      </c>
      <c r="F249" t="s">
        <v>215</v>
      </c>
    </row>
    <row r="250" spans="1:6" x14ac:dyDescent="0.3">
      <c r="A250">
        <v>247</v>
      </c>
      <c r="B250" t="s">
        <v>220</v>
      </c>
      <c r="C250" s="4">
        <v>0</v>
      </c>
      <c r="D250">
        <v>0</v>
      </c>
      <c r="E250" t="s">
        <v>212</v>
      </c>
      <c r="F250" t="s">
        <v>215</v>
      </c>
    </row>
    <row r="251" spans="1:6" x14ac:dyDescent="0.3">
      <c r="A251">
        <v>248</v>
      </c>
      <c r="B251" t="s">
        <v>220</v>
      </c>
      <c r="C251" s="4">
        <v>0</v>
      </c>
      <c r="D251">
        <v>0</v>
      </c>
      <c r="E251" t="s">
        <v>212</v>
      </c>
      <c r="F251" t="s">
        <v>215</v>
      </c>
    </row>
    <row r="252" spans="1:6" x14ac:dyDescent="0.3">
      <c r="A252">
        <v>249</v>
      </c>
      <c r="B252" t="s">
        <v>220</v>
      </c>
      <c r="C252" s="4">
        <v>0</v>
      </c>
      <c r="D252">
        <v>0</v>
      </c>
      <c r="E252" t="s">
        <v>212</v>
      </c>
      <c r="F252" t="s">
        <v>215</v>
      </c>
    </row>
    <row r="253" spans="1:6" x14ac:dyDescent="0.3">
      <c r="A253">
        <v>250</v>
      </c>
      <c r="B253" t="s">
        <v>220</v>
      </c>
      <c r="C253" s="4">
        <v>0</v>
      </c>
      <c r="D253">
        <v>0</v>
      </c>
      <c r="E253" t="s">
        <v>212</v>
      </c>
      <c r="F253" t="s">
        <v>215</v>
      </c>
    </row>
    <row r="254" spans="1:6" x14ac:dyDescent="0.3">
      <c r="A254">
        <v>251</v>
      </c>
      <c r="B254" t="s">
        <v>220</v>
      </c>
      <c r="C254" s="4">
        <v>0</v>
      </c>
      <c r="D254">
        <v>0</v>
      </c>
      <c r="E254" t="s">
        <v>212</v>
      </c>
      <c r="F254" t="s">
        <v>215</v>
      </c>
    </row>
    <row r="255" spans="1:6" x14ac:dyDescent="0.3">
      <c r="A255">
        <v>252</v>
      </c>
      <c r="B255" t="s">
        <v>220</v>
      </c>
      <c r="C255" s="4">
        <v>0</v>
      </c>
      <c r="D255">
        <v>0</v>
      </c>
      <c r="E255" t="s">
        <v>212</v>
      </c>
      <c r="F255" t="s">
        <v>215</v>
      </c>
    </row>
    <row r="256" spans="1:6" x14ac:dyDescent="0.3">
      <c r="A256">
        <v>253</v>
      </c>
      <c r="B256" t="s">
        <v>220</v>
      </c>
      <c r="C256" s="4">
        <v>0</v>
      </c>
      <c r="D256">
        <v>0</v>
      </c>
      <c r="E256" t="s">
        <v>212</v>
      </c>
      <c r="F256" t="s">
        <v>215</v>
      </c>
    </row>
    <row r="257" spans="1:6" x14ac:dyDescent="0.3">
      <c r="A257">
        <v>254</v>
      </c>
      <c r="B257" t="s">
        <v>220</v>
      </c>
      <c r="C257" s="4">
        <v>0</v>
      </c>
      <c r="D257">
        <v>0</v>
      </c>
      <c r="E257" t="s">
        <v>212</v>
      </c>
      <c r="F257" t="s">
        <v>215</v>
      </c>
    </row>
    <row r="258" spans="1:6" x14ac:dyDescent="0.3">
      <c r="A258">
        <v>255</v>
      </c>
      <c r="B258" t="s">
        <v>220</v>
      </c>
      <c r="C258" s="4">
        <v>0</v>
      </c>
      <c r="D258">
        <v>0</v>
      </c>
      <c r="E258" t="s">
        <v>212</v>
      </c>
      <c r="F258" t="s">
        <v>215</v>
      </c>
    </row>
    <row r="259" spans="1:6" x14ac:dyDescent="0.3">
      <c r="A259">
        <v>256</v>
      </c>
      <c r="B259" t="s">
        <v>220</v>
      </c>
      <c r="C259" s="4">
        <v>0</v>
      </c>
      <c r="D259">
        <v>0</v>
      </c>
      <c r="E259" t="s">
        <v>212</v>
      </c>
      <c r="F259" t="s">
        <v>215</v>
      </c>
    </row>
    <row r="260" spans="1:6" x14ac:dyDescent="0.3">
      <c r="A260">
        <v>257</v>
      </c>
      <c r="B260" t="s">
        <v>220</v>
      </c>
      <c r="C260" s="4">
        <v>0</v>
      </c>
      <c r="D260">
        <v>0</v>
      </c>
      <c r="E260" t="s">
        <v>212</v>
      </c>
      <c r="F260" t="s">
        <v>215</v>
      </c>
    </row>
    <row r="261" spans="1:6" x14ac:dyDescent="0.3">
      <c r="A261">
        <v>258</v>
      </c>
      <c r="B261" t="s">
        <v>220</v>
      </c>
      <c r="C261" s="4">
        <v>0</v>
      </c>
      <c r="D261">
        <v>0</v>
      </c>
      <c r="E261" t="s">
        <v>212</v>
      </c>
      <c r="F261" t="s">
        <v>215</v>
      </c>
    </row>
    <row r="262" spans="1:6" x14ac:dyDescent="0.3">
      <c r="A262">
        <v>259</v>
      </c>
      <c r="B262" t="s">
        <v>220</v>
      </c>
      <c r="C262" s="4">
        <v>0</v>
      </c>
      <c r="D262">
        <v>0</v>
      </c>
      <c r="E262" t="s">
        <v>212</v>
      </c>
      <c r="F262" t="s">
        <v>215</v>
      </c>
    </row>
    <row r="263" spans="1:6" x14ac:dyDescent="0.3">
      <c r="A263">
        <v>260</v>
      </c>
      <c r="B263" t="s">
        <v>220</v>
      </c>
      <c r="C263" s="4">
        <v>0</v>
      </c>
      <c r="D263">
        <v>0</v>
      </c>
      <c r="E263" t="s">
        <v>212</v>
      </c>
      <c r="F263" t="s">
        <v>215</v>
      </c>
    </row>
    <row r="264" spans="1:6" x14ac:dyDescent="0.3">
      <c r="A264">
        <v>261</v>
      </c>
      <c r="B264" t="s">
        <v>220</v>
      </c>
      <c r="C264" s="4">
        <v>0</v>
      </c>
      <c r="D264">
        <v>0</v>
      </c>
      <c r="E264" t="s">
        <v>212</v>
      </c>
      <c r="F264" t="s">
        <v>215</v>
      </c>
    </row>
    <row r="265" spans="1:6" x14ac:dyDescent="0.3">
      <c r="A265">
        <v>262</v>
      </c>
      <c r="B265" t="s">
        <v>220</v>
      </c>
      <c r="C265" s="4">
        <v>0</v>
      </c>
      <c r="D265">
        <v>0</v>
      </c>
      <c r="E265" t="s">
        <v>212</v>
      </c>
      <c r="F265" t="s">
        <v>215</v>
      </c>
    </row>
    <row r="266" spans="1:6" x14ac:dyDescent="0.3">
      <c r="A266">
        <v>263</v>
      </c>
      <c r="B266" t="s">
        <v>220</v>
      </c>
      <c r="C266" s="4">
        <v>0</v>
      </c>
      <c r="D266">
        <v>0</v>
      </c>
      <c r="E266" t="s">
        <v>212</v>
      </c>
      <c r="F266" t="s">
        <v>215</v>
      </c>
    </row>
    <row r="267" spans="1:6" x14ac:dyDescent="0.3">
      <c r="A267">
        <v>264</v>
      </c>
      <c r="B267" t="s">
        <v>220</v>
      </c>
      <c r="C267" s="4">
        <v>0</v>
      </c>
      <c r="D267">
        <v>0</v>
      </c>
      <c r="E267" t="s">
        <v>212</v>
      </c>
      <c r="F267" t="s">
        <v>215</v>
      </c>
    </row>
    <row r="268" spans="1:6" x14ac:dyDescent="0.3">
      <c r="A268">
        <v>265</v>
      </c>
      <c r="B268" t="s">
        <v>220</v>
      </c>
      <c r="C268" s="4">
        <v>0</v>
      </c>
      <c r="D268">
        <v>0</v>
      </c>
      <c r="E268" t="s">
        <v>212</v>
      </c>
      <c r="F268" t="s">
        <v>215</v>
      </c>
    </row>
    <row r="269" spans="1:6" x14ac:dyDescent="0.3">
      <c r="A269">
        <v>266</v>
      </c>
      <c r="B269" t="s">
        <v>220</v>
      </c>
      <c r="C269" s="4">
        <v>0</v>
      </c>
      <c r="D269">
        <v>0</v>
      </c>
      <c r="E269" t="s">
        <v>212</v>
      </c>
      <c r="F269" t="s">
        <v>215</v>
      </c>
    </row>
    <row r="270" spans="1:6" x14ac:dyDescent="0.3">
      <c r="A270">
        <v>267</v>
      </c>
      <c r="B270" t="s">
        <v>220</v>
      </c>
      <c r="C270" s="4">
        <v>0</v>
      </c>
      <c r="D270">
        <v>0</v>
      </c>
      <c r="E270" t="s">
        <v>212</v>
      </c>
      <c r="F270" t="s">
        <v>215</v>
      </c>
    </row>
    <row r="271" spans="1:6" x14ac:dyDescent="0.3">
      <c r="A271">
        <v>268</v>
      </c>
      <c r="B271" t="s">
        <v>220</v>
      </c>
      <c r="C271" s="4">
        <v>0</v>
      </c>
      <c r="D271">
        <v>0</v>
      </c>
      <c r="E271" t="s">
        <v>212</v>
      </c>
      <c r="F271" t="s">
        <v>215</v>
      </c>
    </row>
    <row r="272" spans="1:6" x14ac:dyDescent="0.3">
      <c r="A272">
        <v>269</v>
      </c>
      <c r="B272" t="s">
        <v>220</v>
      </c>
      <c r="C272" s="4">
        <v>0</v>
      </c>
      <c r="D272">
        <v>0</v>
      </c>
      <c r="E272" t="s">
        <v>212</v>
      </c>
      <c r="F272" t="s">
        <v>215</v>
      </c>
    </row>
    <row r="273" spans="1:6" x14ac:dyDescent="0.3">
      <c r="A273">
        <v>270</v>
      </c>
      <c r="B273" t="s">
        <v>220</v>
      </c>
      <c r="C273" s="4">
        <v>0</v>
      </c>
      <c r="D273">
        <v>0</v>
      </c>
      <c r="E273" t="s">
        <v>212</v>
      </c>
      <c r="F273" t="s">
        <v>215</v>
      </c>
    </row>
    <row r="274" spans="1:6" x14ac:dyDescent="0.3">
      <c r="A274">
        <v>271</v>
      </c>
      <c r="B274" t="s">
        <v>220</v>
      </c>
      <c r="C274" s="4">
        <v>0</v>
      </c>
      <c r="D274">
        <v>0</v>
      </c>
      <c r="E274" t="s">
        <v>212</v>
      </c>
      <c r="F274" t="s">
        <v>215</v>
      </c>
    </row>
    <row r="275" spans="1:6" x14ac:dyDescent="0.3">
      <c r="A275">
        <v>272</v>
      </c>
      <c r="B275" t="s">
        <v>220</v>
      </c>
      <c r="C275" s="4">
        <v>0</v>
      </c>
      <c r="D275">
        <v>0</v>
      </c>
      <c r="E275" t="s">
        <v>212</v>
      </c>
      <c r="F275" t="s">
        <v>215</v>
      </c>
    </row>
    <row r="276" spans="1:6" x14ac:dyDescent="0.3">
      <c r="A276">
        <v>273</v>
      </c>
      <c r="B276" t="s">
        <v>220</v>
      </c>
      <c r="C276" s="4">
        <v>0</v>
      </c>
      <c r="D276">
        <v>0</v>
      </c>
      <c r="E276" t="s">
        <v>212</v>
      </c>
      <c r="F276" t="s">
        <v>215</v>
      </c>
    </row>
    <row r="277" spans="1:6" x14ac:dyDescent="0.3">
      <c r="A277">
        <v>274</v>
      </c>
      <c r="B277" t="s">
        <v>220</v>
      </c>
      <c r="C277" s="4">
        <v>0</v>
      </c>
      <c r="D277">
        <v>0</v>
      </c>
      <c r="E277" t="s">
        <v>212</v>
      </c>
      <c r="F277" t="s">
        <v>215</v>
      </c>
    </row>
    <row r="278" spans="1:6" x14ac:dyDescent="0.3">
      <c r="A278">
        <v>275</v>
      </c>
      <c r="B278" t="s">
        <v>220</v>
      </c>
      <c r="C278" s="4">
        <v>0</v>
      </c>
      <c r="D278">
        <v>0</v>
      </c>
      <c r="E278" t="s">
        <v>212</v>
      </c>
      <c r="F278" t="s">
        <v>215</v>
      </c>
    </row>
    <row r="279" spans="1:6" x14ac:dyDescent="0.3">
      <c r="A279">
        <v>276</v>
      </c>
      <c r="B279" t="s">
        <v>220</v>
      </c>
      <c r="C279" s="4">
        <v>0</v>
      </c>
      <c r="D279">
        <v>0</v>
      </c>
      <c r="E279" t="s">
        <v>212</v>
      </c>
      <c r="F279" t="s">
        <v>215</v>
      </c>
    </row>
    <row r="280" spans="1:6" x14ac:dyDescent="0.3">
      <c r="A280">
        <v>277</v>
      </c>
      <c r="B280" t="s">
        <v>220</v>
      </c>
      <c r="C280" s="4">
        <v>0</v>
      </c>
      <c r="D280">
        <v>0</v>
      </c>
      <c r="E280" t="s">
        <v>212</v>
      </c>
      <c r="F280" t="s">
        <v>215</v>
      </c>
    </row>
    <row r="281" spans="1:6" x14ac:dyDescent="0.3">
      <c r="A281">
        <v>278</v>
      </c>
      <c r="B281" t="s">
        <v>220</v>
      </c>
      <c r="C281" s="4">
        <v>0</v>
      </c>
      <c r="D281">
        <v>0</v>
      </c>
      <c r="E281" t="s">
        <v>212</v>
      </c>
      <c r="F281" t="s">
        <v>215</v>
      </c>
    </row>
    <row r="282" spans="1:6" x14ac:dyDescent="0.3">
      <c r="A282">
        <v>279</v>
      </c>
      <c r="B282" t="s">
        <v>220</v>
      </c>
      <c r="C282" s="4">
        <v>0</v>
      </c>
      <c r="D282">
        <v>0</v>
      </c>
      <c r="E282" t="s">
        <v>212</v>
      </c>
      <c r="F282" t="s">
        <v>215</v>
      </c>
    </row>
    <row r="283" spans="1:6" x14ac:dyDescent="0.3">
      <c r="A283">
        <v>280</v>
      </c>
      <c r="B283" t="s">
        <v>220</v>
      </c>
      <c r="C283" s="4">
        <v>0</v>
      </c>
      <c r="D283">
        <v>0</v>
      </c>
      <c r="E283" t="s">
        <v>212</v>
      </c>
      <c r="F283" t="s">
        <v>215</v>
      </c>
    </row>
    <row r="284" spans="1:6" x14ac:dyDescent="0.3">
      <c r="A284">
        <v>281</v>
      </c>
      <c r="B284" t="s">
        <v>220</v>
      </c>
      <c r="C284" s="4">
        <v>0</v>
      </c>
      <c r="D284">
        <v>0</v>
      </c>
      <c r="E284" t="s">
        <v>212</v>
      </c>
      <c r="F284" t="s">
        <v>215</v>
      </c>
    </row>
    <row r="285" spans="1:6" x14ac:dyDescent="0.3">
      <c r="A285">
        <v>282</v>
      </c>
      <c r="B285" t="s">
        <v>220</v>
      </c>
      <c r="C285" s="4">
        <v>0</v>
      </c>
      <c r="D285">
        <v>0</v>
      </c>
      <c r="E285" t="s">
        <v>212</v>
      </c>
      <c r="F285" t="s">
        <v>215</v>
      </c>
    </row>
    <row r="286" spans="1:6" x14ac:dyDescent="0.3">
      <c r="A286">
        <v>283</v>
      </c>
      <c r="B286" t="s">
        <v>220</v>
      </c>
      <c r="C286" s="4">
        <v>0</v>
      </c>
      <c r="D286">
        <v>0</v>
      </c>
      <c r="E286" t="s">
        <v>212</v>
      </c>
      <c r="F286" t="s">
        <v>215</v>
      </c>
    </row>
    <row r="287" spans="1:6" x14ac:dyDescent="0.3">
      <c r="A287">
        <v>284</v>
      </c>
      <c r="B287" t="s">
        <v>220</v>
      </c>
      <c r="C287" s="4">
        <v>0</v>
      </c>
      <c r="D287">
        <v>0</v>
      </c>
      <c r="E287" t="s">
        <v>212</v>
      </c>
      <c r="F287" t="s">
        <v>215</v>
      </c>
    </row>
    <row r="288" spans="1:6" x14ac:dyDescent="0.3">
      <c r="A288">
        <v>285</v>
      </c>
      <c r="B288" t="s">
        <v>220</v>
      </c>
      <c r="C288" s="4">
        <v>0</v>
      </c>
      <c r="D288">
        <v>0</v>
      </c>
      <c r="E288" t="s">
        <v>212</v>
      </c>
      <c r="F288" t="s">
        <v>215</v>
      </c>
    </row>
    <row r="289" spans="1:6" x14ac:dyDescent="0.3">
      <c r="A289">
        <v>286</v>
      </c>
      <c r="B289" t="s">
        <v>220</v>
      </c>
      <c r="C289" s="4">
        <v>0</v>
      </c>
      <c r="D289">
        <v>0</v>
      </c>
      <c r="E289" t="s">
        <v>212</v>
      </c>
      <c r="F289" t="s">
        <v>215</v>
      </c>
    </row>
    <row r="290" spans="1:6" x14ac:dyDescent="0.3">
      <c r="A290">
        <v>287</v>
      </c>
      <c r="B290" t="s">
        <v>220</v>
      </c>
      <c r="C290" s="4">
        <v>0</v>
      </c>
      <c r="D290">
        <v>0</v>
      </c>
      <c r="E290" t="s">
        <v>212</v>
      </c>
      <c r="F290" t="s">
        <v>215</v>
      </c>
    </row>
    <row r="291" spans="1:6" x14ac:dyDescent="0.3">
      <c r="A291">
        <v>288</v>
      </c>
      <c r="B291" t="s">
        <v>220</v>
      </c>
      <c r="C291" s="4">
        <v>0</v>
      </c>
      <c r="D291">
        <v>0</v>
      </c>
      <c r="E291" t="s">
        <v>212</v>
      </c>
      <c r="F291" t="s">
        <v>215</v>
      </c>
    </row>
    <row r="292" spans="1:6" x14ac:dyDescent="0.3">
      <c r="A292">
        <v>289</v>
      </c>
      <c r="B292" t="s">
        <v>220</v>
      </c>
      <c r="C292" s="4">
        <v>0</v>
      </c>
      <c r="D292">
        <v>0</v>
      </c>
      <c r="E292" t="s">
        <v>212</v>
      </c>
      <c r="F292" t="s">
        <v>215</v>
      </c>
    </row>
    <row r="293" spans="1:6" x14ac:dyDescent="0.3">
      <c r="A293">
        <v>290</v>
      </c>
      <c r="B293" t="s">
        <v>220</v>
      </c>
      <c r="C293" s="4">
        <v>0</v>
      </c>
      <c r="D293">
        <v>0</v>
      </c>
      <c r="E293" t="s">
        <v>212</v>
      </c>
      <c r="F293" t="s">
        <v>215</v>
      </c>
    </row>
    <row r="294" spans="1:6" x14ac:dyDescent="0.3">
      <c r="A294">
        <v>291</v>
      </c>
      <c r="B294" t="s">
        <v>220</v>
      </c>
      <c r="C294" s="4">
        <v>0</v>
      </c>
      <c r="D294">
        <v>0</v>
      </c>
      <c r="E294" t="s">
        <v>212</v>
      </c>
      <c r="F294" t="s">
        <v>215</v>
      </c>
    </row>
    <row r="295" spans="1:6" x14ac:dyDescent="0.3">
      <c r="A295">
        <v>292</v>
      </c>
      <c r="B295" t="s">
        <v>220</v>
      </c>
      <c r="C295" s="4">
        <v>0</v>
      </c>
      <c r="D295">
        <v>0</v>
      </c>
      <c r="E295" t="s">
        <v>212</v>
      </c>
      <c r="F295" t="s">
        <v>215</v>
      </c>
    </row>
    <row r="296" spans="1:6" x14ac:dyDescent="0.3">
      <c r="A296">
        <v>293</v>
      </c>
      <c r="B296" t="s">
        <v>220</v>
      </c>
      <c r="C296" s="4">
        <v>0</v>
      </c>
      <c r="D296">
        <v>0</v>
      </c>
      <c r="E296" t="s">
        <v>212</v>
      </c>
      <c r="F296" t="s">
        <v>215</v>
      </c>
    </row>
    <row r="297" spans="1:6" x14ac:dyDescent="0.3">
      <c r="A297">
        <v>294</v>
      </c>
      <c r="B297" t="s">
        <v>220</v>
      </c>
      <c r="C297" s="4">
        <v>0</v>
      </c>
      <c r="D297">
        <v>0</v>
      </c>
      <c r="E297" t="s">
        <v>212</v>
      </c>
      <c r="F297" t="s">
        <v>215</v>
      </c>
    </row>
    <row r="298" spans="1:6" x14ac:dyDescent="0.3">
      <c r="A298">
        <v>295</v>
      </c>
      <c r="B298" t="s">
        <v>220</v>
      </c>
      <c r="C298" s="4">
        <v>0</v>
      </c>
      <c r="D298">
        <v>0</v>
      </c>
      <c r="E298" t="s">
        <v>212</v>
      </c>
      <c r="F298" t="s">
        <v>215</v>
      </c>
    </row>
    <row r="299" spans="1:6" x14ac:dyDescent="0.3">
      <c r="A299">
        <v>296</v>
      </c>
      <c r="B299" t="s">
        <v>220</v>
      </c>
      <c r="C299" s="4">
        <v>0</v>
      </c>
      <c r="D299">
        <v>0</v>
      </c>
      <c r="E299" t="s">
        <v>212</v>
      </c>
      <c r="F299" t="s">
        <v>215</v>
      </c>
    </row>
    <row r="300" spans="1:6" x14ac:dyDescent="0.3">
      <c r="A300">
        <v>297</v>
      </c>
      <c r="B300" t="s">
        <v>220</v>
      </c>
      <c r="C300" s="4">
        <v>0</v>
      </c>
      <c r="D300">
        <v>0</v>
      </c>
      <c r="E300" t="s">
        <v>212</v>
      </c>
      <c r="F300" t="s">
        <v>215</v>
      </c>
    </row>
    <row r="301" spans="1:6" x14ac:dyDescent="0.3">
      <c r="A301">
        <v>298</v>
      </c>
      <c r="B301" t="s">
        <v>220</v>
      </c>
      <c r="C301" s="4">
        <v>0</v>
      </c>
      <c r="D301">
        <v>0</v>
      </c>
      <c r="E301" t="s">
        <v>212</v>
      </c>
      <c r="F301" t="s">
        <v>215</v>
      </c>
    </row>
    <row r="302" spans="1:6" x14ac:dyDescent="0.3">
      <c r="A302">
        <v>299</v>
      </c>
      <c r="B302" t="s">
        <v>220</v>
      </c>
      <c r="C302" s="4">
        <v>0</v>
      </c>
      <c r="D302">
        <v>0</v>
      </c>
      <c r="E302" t="s">
        <v>212</v>
      </c>
      <c r="F302" t="s">
        <v>215</v>
      </c>
    </row>
    <row r="303" spans="1:6" x14ac:dyDescent="0.3">
      <c r="A303">
        <v>300</v>
      </c>
      <c r="B303" t="s">
        <v>220</v>
      </c>
      <c r="C303" s="4">
        <v>0</v>
      </c>
      <c r="D303">
        <v>0</v>
      </c>
      <c r="E303" t="s">
        <v>212</v>
      </c>
      <c r="F303" t="s">
        <v>215</v>
      </c>
    </row>
    <row r="304" spans="1:6" x14ac:dyDescent="0.3">
      <c r="A304">
        <v>301</v>
      </c>
      <c r="B304" t="s">
        <v>220</v>
      </c>
      <c r="C304" s="4">
        <v>0</v>
      </c>
      <c r="D304">
        <v>0</v>
      </c>
      <c r="E304" t="s">
        <v>212</v>
      </c>
      <c r="F304" t="s">
        <v>215</v>
      </c>
    </row>
    <row r="305" spans="1:6" x14ac:dyDescent="0.3">
      <c r="A305">
        <v>302</v>
      </c>
      <c r="B305" t="s">
        <v>220</v>
      </c>
      <c r="C305" s="4">
        <v>0</v>
      </c>
      <c r="D305">
        <v>0</v>
      </c>
      <c r="E305" t="s">
        <v>212</v>
      </c>
      <c r="F305" t="s">
        <v>215</v>
      </c>
    </row>
    <row r="306" spans="1:6" x14ac:dyDescent="0.3">
      <c r="A306">
        <v>303</v>
      </c>
      <c r="B306" t="s">
        <v>220</v>
      </c>
      <c r="C306" s="4">
        <v>0</v>
      </c>
      <c r="D306">
        <v>0</v>
      </c>
      <c r="E306" t="s">
        <v>212</v>
      </c>
      <c r="F306" t="s">
        <v>215</v>
      </c>
    </row>
    <row r="307" spans="1:6" x14ac:dyDescent="0.3">
      <c r="A307">
        <v>304</v>
      </c>
      <c r="B307" t="s">
        <v>220</v>
      </c>
      <c r="C307" s="4">
        <v>0</v>
      </c>
      <c r="D307">
        <v>0</v>
      </c>
      <c r="E307" t="s">
        <v>212</v>
      </c>
      <c r="F307" t="s">
        <v>215</v>
      </c>
    </row>
    <row r="308" spans="1:6" x14ac:dyDescent="0.3">
      <c r="A308">
        <v>305</v>
      </c>
      <c r="B308" t="s">
        <v>220</v>
      </c>
      <c r="C308" s="4">
        <v>0</v>
      </c>
      <c r="D308">
        <v>0</v>
      </c>
      <c r="E308" t="s">
        <v>212</v>
      </c>
      <c r="F308" t="s">
        <v>215</v>
      </c>
    </row>
    <row r="309" spans="1:6" x14ac:dyDescent="0.3">
      <c r="A309">
        <v>306</v>
      </c>
      <c r="B309" t="s">
        <v>220</v>
      </c>
      <c r="C309" s="4">
        <v>0</v>
      </c>
      <c r="D309">
        <v>0</v>
      </c>
      <c r="E309" t="s">
        <v>212</v>
      </c>
      <c r="F309" t="s">
        <v>215</v>
      </c>
    </row>
    <row r="310" spans="1:6" x14ac:dyDescent="0.3">
      <c r="A310">
        <v>307</v>
      </c>
      <c r="B310" t="s">
        <v>220</v>
      </c>
      <c r="C310" s="4">
        <v>0</v>
      </c>
      <c r="D310">
        <v>0</v>
      </c>
      <c r="E310" t="s">
        <v>212</v>
      </c>
      <c r="F310" t="s">
        <v>215</v>
      </c>
    </row>
    <row r="311" spans="1:6" x14ac:dyDescent="0.3">
      <c r="A311">
        <v>308</v>
      </c>
      <c r="B311" t="s">
        <v>220</v>
      </c>
      <c r="C311" s="4">
        <v>0</v>
      </c>
      <c r="D311">
        <v>0</v>
      </c>
      <c r="E311" t="s">
        <v>212</v>
      </c>
      <c r="F311" t="s">
        <v>215</v>
      </c>
    </row>
    <row r="312" spans="1:6" x14ac:dyDescent="0.3">
      <c r="A312">
        <v>309</v>
      </c>
      <c r="B312" t="s">
        <v>220</v>
      </c>
      <c r="C312" s="4">
        <v>0</v>
      </c>
      <c r="D312">
        <v>0</v>
      </c>
      <c r="E312" t="s">
        <v>212</v>
      </c>
      <c r="F312" t="s">
        <v>215</v>
      </c>
    </row>
    <row r="313" spans="1:6" x14ac:dyDescent="0.3">
      <c r="A313">
        <v>310</v>
      </c>
      <c r="B313" t="s">
        <v>220</v>
      </c>
      <c r="C313" s="4">
        <v>0</v>
      </c>
      <c r="D313">
        <v>0</v>
      </c>
      <c r="E313" t="s">
        <v>212</v>
      </c>
      <c r="F313" t="s">
        <v>215</v>
      </c>
    </row>
    <row r="314" spans="1:6" x14ac:dyDescent="0.3">
      <c r="A314">
        <v>311</v>
      </c>
      <c r="B314" t="s">
        <v>220</v>
      </c>
      <c r="C314" s="4">
        <v>0</v>
      </c>
      <c r="D314">
        <v>0</v>
      </c>
      <c r="E314" t="s">
        <v>212</v>
      </c>
      <c r="F314" t="s">
        <v>215</v>
      </c>
    </row>
    <row r="315" spans="1:6" x14ac:dyDescent="0.3">
      <c r="A315">
        <v>312</v>
      </c>
      <c r="B315" t="s">
        <v>220</v>
      </c>
      <c r="C315" s="4">
        <v>0</v>
      </c>
      <c r="D315">
        <v>0</v>
      </c>
      <c r="E315" t="s">
        <v>212</v>
      </c>
      <c r="F315" t="s">
        <v>215</v>
      </c>
    </row>
    <row r="316" spans="1:6" x14ac:dyDescent="0.3">
      <c r="A316">
        <v>313</v>
      </c>
      <c r="B316" t="s">
        <v>220</v>
      </c>
      <c r="C316" s="4">
        <v>0</v>
      </c>
      <c r="D316">
        <v>0</v>
      </c>
      <c r="E316" t="s">
        <v>212</v>
      </c>
      <c r="F316" t="s">
        <v>215</v>
      </c>
    </row>
    <row r="317" spans="1:6" x14ac:dyDescent="0.3">
      <c r="A317">
        <v>314</v>
      </c>
      <c r="B317" t="s">
        <v>220</v>
      </c>
      <c r="C317" s="4">
        <v>0</v>
      </c>
      <c r="D317">
        <v>0</v>
      </c>
      <c r="E317" t="s">
        <v>212</v>
      </c>
      <c r="F317" t="s">
        <v>215</v>
      </c>
    </row>
    <row r="318" spans="1:6" x14ac:dyDescent="0.3">
      <c r="A318">
        <v>315</v>
      </c>
      <c r="B318" t="s">
        <v>220</v>
      </c>
      <c r="C318" s="4">
        <v>0</v>
      </c>
      <c r="D318">
        <v>0</v>
      </c>
      <c r="E318" t="s">
        <v>212</v>
      </c>
      <c r="F318" t="s">
        <v>215</v>
      </c>
    </row>
    <row r="319" spans="1:6" x14ac:dyDescent="0.3">
      <c r="A319">
        <v>316</v>
      </c>
      <c r="B319" t="s">
        <v>220</v>
      </c>
      <c r="C319" s="4">
        <v>0</v>
      </c>
      <c r="D319">
        <v>0</v>
      </c>
      <c r="E319" t="s">
        <v>212</v>
      </c>
      <c r="F319" t="s">
        <v>215</v>
      </c>
    </row>
    <row r="320" spans="1:6" x14ac:dyDescent="0.3">
      <c r="A320">
        <v>317</v>
      </c>
      <c r="B320" t="s">
        <v>220</v>
      </c>
      <c r="C320" s="4">
        <v>0</v>
      </c>
      <c r="D320">
        <v>0</v>
      </c>
      <c r="E320" t="s">
        <v>212</v>
      </c>
      <c r="F320" t="s">
        <v>215</v>
      </c>
    </row>
    <row r="321" spans="1:6" x14ac:dyDescent="0.3">
      <c r="A321">
        <v>318</v>
      </c>
      <c r="B321" t="s">
        <v>220</v>
      </c>
      <c r="C321" s="4">
        <v>0</v>
      </c>
      <c r="D321">
        <v>0</v>
      </c>
      <c r="E321" t="s">
        <v>212</v>
      </c>
      <c r="F321" t="s">
        <v>215</v>
      </c>
    </row>
    <row r="322" spans="1:6" x14ac:dyDescent="0.3">
      <c r="A322">
        <v>319</v>
      </c>
      <c r="B322" t="s">
        <v>220</v>
      </c>
      <c r="C322" s="4">
        <v>0</v>
      </c>
      <c r="D322">
        <v>0</v>
      </c>
      <c r="E322" t="s">
        <v>212</v>
      </c>
      <c r="F322" t="s">
        <v>215</v>
      </c>
    </row>
    <row r="323" spans="1:6" x14ac:dyDescent="0.3">
      <c r="A323">
        <v>320</v>
      </c>
      <c r="B323" t="s">
        <v>220</v>
      </c>
      <c r="C323" s="4">
        <v>0</v>
      </c>
      <c r="D323">
        <v>0</v>
      </c>
      <c r="E323" t="s">
        <v>212</v>
      </c>
      <c r="F323" t="s">
        <v>215</v>
      </c>
    </row>
    <row r="324" spans="1:6" x14ac:dyDescent="0.3">
      <c r="A324">
        <v>321</v>
      </c>
      <c r="B324" t="s">
        <v>220</v>
      </c>
      <c r="C324" s="4">
        <v>0</v>
      </c>
      <c r="D324">
        <v>0</v>
      </c>
      <c r="E324" t="s">
        <v>212</v>
      </c>
      <c r="F324" t="s">
        <v>215</v>
      </c>
    </row>
    <row r="325" spans="1:6" x14ac:dyDescent="0.3">
      <c r="A325">
        <v>322</v>
      </c>
      <c r="B325" t="s">
        <v>220</v>
      </c>
      <c r="C325" s="4">
        <v>0</v>
      </c>
      <c r="D325">
        <v>0</v>
      </c>
      <c r="E325" t="s">
        <v>212</v>
      </c>
      <c r="F325" t="s">
        <v>215</v>
      </c>
    </row>
    <row r="326" spans="1:6" x14ac:dyDescent="0.3">
      <c r="A326">
        <v>323</v>
      </c>
      <c r="B326" t="s">
        <v>220</v>
      </c>
      <c r="C326" s="4">
        <v>0</v>
      </c>
      <c r="D326">
        <v>0</v>
      </c>
      <c r="E326" t="s">
        <v>212</v>
      </c>
      <c r="F326" t="s">
        <v>215</v>
      </c>
    </row>
    <row r="327" spans="1:6" x14ac:dyDescent="0.3">
      <c r="A327">
        <v>324</v>
      </c>
      <c r="B327" t="s">
        <v>220</v>
      </c>
      <c r="C327" s="4">
        <v>0</v>
      </c>
      <c r="D327">
        <v>0</v>
      </c>
      <c r="E327" t="s">
        <v>212</v>
      </c>
      <c r="F327" t="s">
        <v>215</v>
      </c>
    </row>
    <row r="328" spans="1:6" x14ac:dyDescent="0.3">
      <c r="A328">
        <v>325</v>
      </c>
      <c r="B328" t="s">
        <v>220</v>
      </c>
      <c r="C328" s="4">
        <v>0</v>
      </c>
      <c r="D328">
        <v>0</v>
      </c>
      <c r="E328" t="s">
        <v>212</v>
      </c>
      <c r="F328" t="s">
        <v>215</v>
      </c>
    </row>
    <row r="329" spans="1:6" x14ac:dyDescent="0.3">
      <c r="A329">
        <v>326</v>
      </c>
      <c r="B329" t="s">
        <v>220</v>
      </c>
      <c r="C329" s="4">
        <v>0</v>
      </c>
      <c r="D329">
        <v>0</v>
      </c>
      <c r="E329" t="s">
        <v>212</v>
      </c>
      <c r="F329" t="s">
        <v>215</v>
      </c>
    </row>
    <row r="330" spans="1:6" x14ac:dyDescent="0.3">
      <c r="A330">
        <v>327</v>
      </c>
      <c r="B330" t="s">
        <v>220</v>
      </c>
      <c r="C330" s="4">
        <v>0</v>
      </c>
      <c r="D330">
        <v>0</v>
      </c>
      <c r="E330" t="s">
        <v>212</v>
      </c>
      <c r="F330" t="s">
        <v>215</v>
      </c>
    </row>
    <row r="331" spans="1:6" x14ac:dyDescent="0.3">
      <c r="A331">
        <v>328</v>
      </c>
      <c r="B331" t="s">
        <v>220</v>
      </c>
      <c r="C331" s="4">
        <v>0</v>
      </c>
      <c r="D331">
        <v>0</v>
      </c>
      <c r="E331" t="s">
        <v>212</v>
      </c>
      <c r="F331" t="s">
        <v>215</v>
      </c>
    </row>
    <row r="332" spans="1:6" x14ac:dyDescent="0.3">
      <c r="A332">
        <v>329</v>
      </c>
      <c r="B332" t="s">
        <v>220</v>
      </c>
      <c r="C332" s="4">
        <v>0</v>
      </c>
      <c r="D332">
        <v>0</v>
      </c>
      <c r="E332" t="s">
        <v>212</v>
      </c>
      <c r="F332" t="s">
        <v>215</v>
      </c>
    </row>
    <row r="333" spans="1:6" x14ac:dyDescent="0.3">
      <c r="A333">
        <v>330</v>
      </c>
      <c r="B333" t="s">
        <v>220</v>
      </c>
      <c r="C333" s="4">
        <v>0</v>
      </c>
      <c r="D333">
        <v>0</v>
      </c>
      <c r="E333" t="s">
        <v>212</v>
      </c>
      <c r="F333" t="s">
        <v>215</v>
      </c>
    </row>
    <row r="334" spans="1:6" x14ac:dyDescent="0.3">
      <c r="A334">
        <v>331</v>
      </c>
      <c r="B334" t="s">
        <v>220</v>
      </c>
      <c r="C334" s="4">
        <v>0</v>
      </c>
      <c r="D334">
        <v>0</v>
      </c>
      <c r="E334" t="s">
        <v>212</v>
      </c>
      <c r="F334" t="s">
        <v>215</v>
      </c>
    </row>
    <row r="335" spans="1:6" x14ac:dyDescent="0.3">
      <c r="A335">
        <v>332</v>
      </c>
      <c r="B335" t="s">
        <v>220</v>
      </c>
      <c r="C335" s="4">
        <v>0</v>
      </c>
      <c r="D335">
        <v>0</v>
      </c>
      <c r="E335" t="s">
        <v>212</v>
      </c>
      <c r="F335" t="s">
        <v>215</v>
      </c>
    </row>
    <row r="336" spans="1:6" x14ac:dyDescent="0.3">
      <c r="A336">
        <v>333</v>
      </c>
      <c r="B336" t="s">
        <v>220</v>
      </c>
      <c r="C336" s="4">
        <v>0</v>
      </c>
      <c r="D336">
        <v>0</v>
      </c>
      <c r="E336" t="s">
        <v>212</v>
      </c>
      <c r="F336" t="s">
        <v>215</v>
      </c>
    </row>
    <row r="337" spans="1:6" x14ac:dyDescent="0.3">
      <c r="A337">
        <v>334</v>
      </c>
      <c r="B337" t="s">
        <v>220</v>
      </c>
      <c r="C337" s="4">
        <v>0</v>
      </c>
      <c r="D337">
        <v>0</v>
      </c>
      <c r="E337" t="s">
        <v>212</v>
      </c>
      <c r="F337" t="s">
        <v>215</v>
      </c>
    </row>
    <row r="338" spans="1:6" x14ac:dyDescent="0.3">
      <c r="A338">
        <v>335</v>
      </c>
      <c r="B338" t="s">
        <v>220</v>
      </c>
      <c r="C338" s="4">
        <v>0</v>
      </c>
      <c r="D338">
        <v>0</v>
      </c>
      <c r="E338" t="s">
        <v>212</v>
      </c>
      <c r="F338" t="s">
        <v>215</v>
      </c>
    </row>
    <row r="339" spans="1:6" x14ac:dyDescent="0.3">
      <c r="A339">
        <v>336</v>
      </c>
      <c r="B339" t="s">
        <v>220</v>
      </c>
      <c r="C339" s="4">
        <v>0</v>
      </c>
      <c r="D339">
        <v>0</v>
      </c>
      <c r="E339" t="s">
        <v>212</v>
      </c>
      <c r="F339" t="s">
        <v>215</v>
      </c>
    </row>
    <row r="340" spans="1:6" x14ac:dyDescent="0.3">
      <c r="A340">
        <v>337</v>
      </c>
      <c r="B340" t="s">
        <v>220</v>
      </c>
      <c r="C340" s="4">
        <v>0</v>
      </c>
      <c r="D340">
        <v>0</v>
      </c>
      <c r="E340" t="s">
        <v>212</v>
      </c>
      <c r="F340" t="s">
        <v>215</v>
      </c>
    </row>
    <row r="341" spans="1:6" x14ac:dyDescent="0.3">
      <c r="A341">
        <v>338</v>
      </c>
      <c r="B341" t="s">
        <v>220</v>
      </c>
      <c r="C341" s="4">
        <v>0</v>
      </c>
      <c r="D341">
        <v>0</v>
      </c>
      <c r="E341" t="s">
        <v>212</v>
      </c>
      <c r="F341" t="s">
        <v>215</v>
      </c>
    </row>
    <row r="342" spans="1:6" x14ac:dyDescent="0.3">
      <c r="A342">
        <v>339</v>
      </c>
      <c r="B342" t="s">
        <v>220</v>
      </c>
      <c r="C342" s="4">
        <v>0</v>
      </c>
      <c r="D342">
        <v>0</v>
      </c>
      <c r="E342" t="s">
        <v>212</v>
      </c>
      <c r="F342" t="s">
        <v>215</v>
      </c>
    </row>
    <row r="343" spans="1:6" x14ac:dyDescent="0.3">
      <c r="A343">
        <v>340</v>
      </c>
      <c r="B343" t="s">
        <v>220</v>
      </c>
      <c r="C343" s="4">
        <v>0</v>
      </c>
      <c r="D343">
        <v>0</v>
      </c>
      <c r="E343" t="s">
        <v>212</v>
      </c>
      <c r="F343" t="s">
        <v>215</v>
      </c>
    </row>
    <row r="344" spans="1:6" x14ac:dyDescent="0.3">
      <c r="A344">
        <v>341</v>
      </c>
      <c r="B344" t="s">
        <v>220</v>
      </c>
      <c r="C344" s="4">
        <v>0</v>
      </c>
      <c r="D344">
        <v>0</v>
      </c>
      <c r="E344" t="s">
        <v>212</v>
      </c>
      <c r="F344" t="s">
        <v>215</v>
      </c>
    </row>
    <row r="345" spans="1:6" x14ac:dyDescent="0.3">
      <c r="A345">
        <v>342</v>
      </c>
      <c r="B345" t="s">
        <v>220</v>
      </c>
      <c r="C345" s="4">
        <v>0</v>
      </c>
      <c r="D345">
        <v>0</v>
      </c>
      <c r="E345" t="s">
        <v>212</v>
      </c>
      <c r="F345" t="s">
        <v>215</v>
      </c>
    </row>
    <row r="346" spans="1:6" x14ac:dyDescent="0.3">
      <c r="A346">
        <v>343</v>
      </c>
      <c r="B346" t="s">
        <v>220</v>
      </c>
      <c r="C346" s="4">
        <v>0</v>
      </c>
      <c r="D346">
        <v>0</v>
      </c>
      <c r="E346" t="s">
        <v>212</v>
      </c>
      <c r="F346" t="s">
        <v>215</v>
      </c>
    </row>
    <row r="347" spans="1:6" x14ac:dyDescent="0.3">
      <c r="A347">
        <v>344</v>
      </c>
      <c r="B347" t="s">
        <v>220</v>
      </c>
      <c r="C347" s="4">
        <v>0</v>
      </c>
      <c r="D347">
        <v>0</v>
      </c>
      <c r="E347" t="s">
        <v>212</v>
      </c>
      <c r="F347" t="s">
        <v>215</v>
      </c>
    </row>
    <row r="348" spans="1:6" x14ac:dyDescent="0.3">
      <c r="A348">
        <v>345</v>
      </c>
      <c r="B348" t="s">
        <v>220</v>
      </c>
      <c r="C348" s="4">
        <v>0</v>
      </c>
      <c r="D348">
        <v>0</v>
      </c>
      <c r="E348" t="s">
        <v>212</v>
      </c>
      <c r="F348" t="s">
        <v>215</v>
      </c>
    </row>
    <row r="349" spans="1:6" x14ac:dyDescent="0.3">
      <c r="A349">
        <v>346</v>
      </c>
      <c r="B349" t="s">
        <v>220</v>
      </c>
      <c r="C349" s="4">
        <v>0</v>
      </c>
      <c r="D349">
        <v>0</v>
      </c>
      <c r="E349" t="s">
        <v>212</v>
      </c>
      <c r="F349" t="s">
        <v>215</v>
      </c>
    </row>
    <row r="350" spans="1:6" x14ac:dyDescent="0.3">
      <c r="A350">
        <v>347</v>
      </c>
      <c r="B350" t="s">
        <v>220</v>
      </c>
      <c r="C350" s="4">
        <v>0</v>
      </c>
      <c r="D350">
        <v>0</v>
      </c>
      <c r="E350" t="s">
        <v>212</v>
      </c>
      <c r="F350" t="s">
        <v>215</v>
      </c>
    </row>
    <row r="351" spans="1:6" x14ac:dyDescent="0.3">
      <c r="A351">
        <v>348</v>
      </c>
      <c r="B351" t="s">
        <v>220</v>
      </c>
      <c r="C351" s="4">
        <v>0</v>
      </c>
      <c r="D351">
        <v>0</v>
      </c>
      <c r="E351" t="s">
        <v>212</v>
      </c>
      <c r="F351" t="s">
        <v>215</v>
      </c>
    </row>
    <row r="352" spans="1:6" x14ac:dyDescent="0.3">
      <c r="A352">
        <v>349</v>
      </c>
      <c r="B352" t="s">
        <v>220</v>
      </c>
      <c r="C352" s="4">
        <v>0</v>
      </c>
      <c r="D352">
        <v>0</v>
      </c>
      <c r="E352" t="s">
        <v>212</v>
      </c>
      <c r="F352" t="s">
        <v>215</v>
      </c>
    </row>
    <row r="353" spans="1:6" x14ac:dyDescent="0.3">
      <c r="A353">
        <v>350</v>
      </c>
      <c r="B353" t="s">
        <v>220</v>
      </c>
      <c r="C353" s="4">
        <v>0</v>
      </c>
      <c r="D353">
        <v>0</v>
      </c>
      <c r="E353" t="s">
        <v>212</v>
      </c>
      <c r="F353" t="s">
        <v>215</v>
      </c>
    </row>
    <row r="354" spans="1:6" x14ac:dyDescent="0.3">
      <c r="A354">
        <v>351</v>
      </c>
      <c r="B354" t="s">
        <v>220</v>
      </c>
      <c r="C354" s="4">
        <v>0</v>
      </c>
      <c r="D354">
        <v>0</v>
      </c>
      <c r="E354" t="s">
        <v>212</v>
      </c>
      <c r="F354" t="s">
        <v>215</v>
      </c>
    </row>
    <row r="355" spans="1:6" x14ac:dyDescent="0.3">
      <c r="A355">
        <v>352</v>
      </c>
      <c r="B355" t="s">
        <v>220</v>
      </c>
      <c r="C355" s="4">
        <v>0</v>
      </c>
      <c r="D355">
        <v>0</v>
      </c>
      <c r="E355" t="s">
        <v>212</v>
      </c>
      <c r="F355" t="s">
        <v>215</v>
      </c>
    </row>
    <row r="356" spans="1:6" x14ac:dyDescent="0.3">
      <c r="A356">
        <v>353</v>
      </c>
      <c r="B356" t="s">
        <v>1042</v>
      </c>
      <c r="C356" s="4">
        <v>0</v>
      </c>
      <c r="D356">
        <v>0</v>
      </c>
      <c r="E356" t="s">
        <v>212</v>
      </c>
      <c r="F356" t="s">
        <v>215</v>
      </c>
    </row>
    <row r="357" spans="1:6" x14ac:dyDescent="0.3">
      <c r="A357">
        <v>354</v>
      </c>
      <c r="B357" t="s">
        <v>1042</v>
      </c>
      <c r="C357" s="4">
        <v>0</v>
      </c>
      <c r="D357">
        <v>0</v>
      </c>
      <c r="E357" t="s">
        <v>212</v>
      </c>
      <c r="F357" t="s">
        <v>215</v>
      </c>
    </row>
    <row r="358" spans="1:6" x14ac:dyDescent="0.3">
      <c r="A358">
        <v>355</v>
      </c>
      <c r="B358" t="s">
        <v>1042</v>
      </c>
      <c r="C358" s="4">
        <v>0</v>
      </c>
      <c r="D358">
        <v>0</v>
      </c>
      <c r="E358" t="s">
        <v>212</v>
      </c>
      <c r="F358" t="s">
        <v>215</v>
      </c>
    </row>
    <row r="359" spans="1:6" x14ac:dyDescent="0.3">
      <c r="A359">
        <v>356</v>
      </c>
      <c r="B359" t="s">
        <v>1042</v>
      </c>
      <c r="C359" s="4">
        <v>0</v>
      </c>
      <c r="D359">
        <v>0</v>
      </c>
      <c r="E359" t="s">
        <v>212</v>
      </c>
      <c r="F359" t="s">
        <v>215</v>
      </c>
    </row>
    <row r="360" spans="1:6" x14ac:dyDescent="0.3">
      <c r="A360">
        <v>357</v>
      </c>
      <c r="B360" t="s">
        <v>1042</v>
      </c>
      <c r="C360" s="4">
        <v>0</v>
      </c>
      <c r="D360">
        <v>0</v>
      </c>
      <c r="E360" t="s">
        <v>212</v>
      </c>
      <c r="F360" t="s">
        <v>215</v>
      </c>
    </row>
    <row r="361" spans="1:6" x14ac:dyDescent="0.3">
      <c r="A361">
        <v>358</v>
      </c>
      <c r="B361" t="s">
        <v>1042</v>
      </c>
      <c r="C361" s="4">
        <v>0</v>
      </c>
      <c r="D361">
        <v>0</v>
      </c>
      <c r="E361" t="s">
        <v>212</v>
      </c>
      <c r="F361" t="s">
        <v>215</v>
      </c>
    </row>
    <row r="362" spans="1:6" x14ac:dyDescent="0.3">
      <c r="A362">
        <v>359</v>
      </c>
      <c r="B362" t="s">
        <v>1042</v>
      </c>
      <c r="C362" s="4">
        <v>0</v>
      </c>
      <c r="D362">
        <v>0</v>
      </c>
      <c r="E362" t="s">
        <v>212</v>
      </c>
      <c r="F362" t="s">
        <v>215</v>
      </c>
    </row>
    <row r="363" spans="1:6" x14ac:dyDescent="0.3">
      <c r="A363">
        <v>360</v>
      </c>
      <c r="B363" t="s">
        <v>1042</v>
      </c>
      <c r="C363" s="4">
        <v>0</v>
      </c>
      <c r="D363">
        <v>0</v>
      </c>
      <c r="E363" t="s">
        <v>212</v>
      </c>
      <c r="F36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63"/>
  <sheetViews>
    <sheetView topLeftCell="A3" workbookViewId="0">
      <selection activeCell="A4" sqref="A4"/>
    </sheetView>
  </sheetViews>
  <sheetFormatPr baseColWidth="10" defaultColWidth="9.109375" defaultRowHeight="14.4" x14ac:dyDescent="0.3"/>
  <cols>
    <col min="1" max="1" width="4"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row r="62" spans="1:6" x14ac:dyDescent="0.3">
      <c r="A62">
        <v>59</v>
      </c>
      <c r="B62" t="s">
        <v>220</v>
      </c>
      <c r="C62" s="4">
        <v>0</v>
      </c>
      <c r="D62">
        <v>0</v>
      </c>
      <c r="E62" t="s">
        <v>212</v>
      </c>
      <c r="F62" t="s">
        <v>215</v>
      </c>
    </row>
    <row r="63" spans="1:6" x14ac:dyDescent="0.3">
      <c r="A63">
        <v>60</v>
      </c>
      <c r="B63" t="s">
        <v>220</v>
      </c>
      <c r="C63" s="4">
        <v>0</v>
      </c>
      <c r="D63">
        <v>0</v>
      </c>
      <c r="E63" t="s">
        <v>212</v>
      </c>
      <c r="F63" t="s">
        <v>215</v>
      </c>
    </row>
    <row r="64" spans="1:6" x14ac:dyDescent="0.3">
      <c r="A64">
        <v>61</v>
      </c>
      <c r="B64" t="s">
        <v>220</v>
      </c>
      <c r="C64" s="4">
        <v>0</v>
      </c>
      <c r="D64">
        <v>0</v>
      </c>
      <c r="E64" t="s">
        <v>212</v>
      </c>
      <c r="F64" t="s">
        <v>215</v>
      </c>
    </row>
    <row r="65" spans="1:6" x14ac:dyDescent="0.3">
      <c r="A65">
        <v>62</v>
      </c>
      <c r="B65" t="s">
        <v>220</v>
      </c>
      <c r="C65" s="4">
        <v>0</v>
      </c>
      <c r="D65">
        <v>0</v>
      </c>
      <c r="E65" t="s">
        <v>212</v>
      </c>
      <c r="F65" t="s">
        <v>215</v>
      </c>
    </row>
    <row r="66" spans="1:6" x14ac:dyDescent="0.3">
      <c r="A66">
        <v>63</v>
      </c>
      <c r="B66" t="s">
        <v>220</v>
      </c>
      <c r="C66" s="4">
        <v>0</v>
      </c>
      <c r="D66">
        <v>0</v>
      </c>
      <c r="E66" t="s">
        <v>212</v>
      </c>
      <c r="F66" t="s">
        <v>215</v>
      </c>
    </row>
    <row r="67" spans="1:6" x14ac:dyDescent="0.3">
      <c r="A67">
        <v>64</v>
      </c>
      <c r="B67" t="s">
        <v>220</v>
      </c>
      <c r="C67" s="4">
        <v>0</v>
      </c>
      <c r="D67">
        <v>0</v>
      </c>
      <c r="E67" t="s">
        <v>212</v>
      </c>
      <c r="F67" t="s">
        <v>215</v>
      </c>
    </row>
    <row r="68" spans="1:6" x14ac:dyDescent="0.3">
      <c r="A68">
        <v>65</v>
      </c>
      <c r="B68" t="s">
        <v>220</v>
      </c>
      <c r="C68" s="4">
        <v>0</v>
      </c>
      <c r="D68">
        <v>0</v>
      </c>
      <c r="E68" t="s">
        <v>212</v>
      </c>
      <c r="F68" t="s">
        <v>215</v>
      </c>
    </row>
    <row r="69" spans="1:6" x14ac:dyDescent="0.3">
      <c r="A69">
        <v>66</v>
      </c>
      <c r="B69" t="s">
        <v>220</v>
      </c>
      <c r="C69" s="4">
        <v>0</v>
      </c>
      <c r="D69">
        <v>0</v>
      </c>
      <c r="E69" t="s">
        <v>212</v>
      </c>
      <c r="F69" t="s">
        <v>215</v>
      </c>
    </row>
    <row r="70" spans="1:6" x14ac:dyDescent="0.3">
      <c r="A70">
        <v>67</v>
      </c>
      <c r="B70" t="s">
        <v>220</v>
      </c>
      <c r="C70" s="4">
        <v>0</v>
      </c>
      <c r="D70">
        <v>0</v>
      </c>
      <c r="E70" t="s">
        <v>212</v>
      </c>
      <c r="F70" t="s">
        <v>215</v>
      </c>
    </row>
    <row r="71" spans="1:6" x14ac:dyDescent="0.3">
      <c r="A71">
        <v>68</v>
      </c>
      <c r="B71" t="s">
        <v>220</v>
      </c>
      <c r="C71" s="4">
        <v>0</v>
      </c>
      <c r="D71">
        <v>0</v>
      </c>
      <c r="E71" t="s">
        <v>212</v>
      </c>
      <c r="F71" t="s">
        <v>215</v>
      </c>
    </row>
    <row r="72" spans="1:6" x14ac:dyDescent="0.3">
      <c r="A72">
        <v>69</v>
      </c>
      <c r="B72" t="s">
        <v>220</v>
      </c>
      <c r="C72" s="4">
        <v>0</v>
      </c>
      <c r="D72">
        <v>0</v>
      </c>
      <c r="E72" t="s">
        <v>212</v>
      </c>
      <c r="F72" t="s">
        <v>215</v>
      </c>
    </row>
    <row r="73" spans="1:6" x14ac:dyDescent="0.3">
      <c r="A73">
        <v>70</v>
      </c>
      <c r="B73" t="s">
        <v>220</v>
      </c>
      <c r="C73" s="4">
        <v>0</v>
      </c>
      <c r="D73">
        <v>0</v>
      </c>
      <c r="E73" t="s">
        <v>212</v>
      </c>
      <c r="F73" t="s">
        <v>215</v>
      </c>
    </row>
    <row r="74" spans="1:6" x14ac:dyDescent="0.3">
      <c r="A74">
        <v>71</v>
      </c>
      <c r="B74" t="s">
        <v>220</v>
      </c>
      <c r="C74" s="4">
        <v>0</v>
      </c>
      <c r="D74">
        <v>0</v>
      </c>
      <c r="E74" t="s">
        <v>212</v>
      </c>
      <c r="F74" t="s">
        <v>215</v>
      </c>
    </row>
    <row r="75" spans="1:6" x14ac:dyDescent="0.3">
      <c r="A75">
        <v>72</v>
      </c>
      <c r="B75" t="s">
        <v>220</v>
      </c>
      <c r="C75" s="4">
        <v>0</v>
      </c>
      <c r="D75">
        <v>0</v>
      </c>
      <c r="E75" t="s">
        <v>212</v>
      </c>
      <c r="F75" t="s">
        <v>215</v>
      </c>
    </row>
    <row r="76" spans="1:6" x14ac:dyDescent="0.3">
      <c r="A76">
        <v>73</v>
      </c>
      <c r="B76" t="s">
        <v>220</v>
      </c>
      <c r="C76" s="4">
        <v>0</v>
      </c>
      <c r="D76">
        <v>0</v>
      </c>
      <c r="E76" t="s">
        <v>212</v>
      </c>
      <c r="F76" t="s">
        <v>215</v>
      </c>
    </row>
    <row r="77" spans="1:6" x14ac:dyDescent="0.3">
      <c r="A77">
        <v>74</v>
      </c>
      <c r="B77" t="s">
        <v>220</v>
      </c>
      <c r="C77" s="4">
        <v>0</v>
      </c>
      <c r="D77">
        <v>0</v>
      </c>
      <c r="E77" t="s">
        <v>212</v>
      </c>
      <c r="F77" t="s">
        <v>215</v>
      </c>
    </row>
    <row r="78" spans="1:6" x14ac:dyDescent="0.3">
      <c r="A78">
        <v>75</v>
      </c>
      <c r="B78" t="s">
        <v>220</v>
      </c>
      <c r="C78" s="4">
        <v>0</v>
      </c>
      <c r="D78">
        <v>0</v>
      </c>
      <c r="E78" t="s">
        <v>212</v>
      </c>
      <c r="F78" t="s">
        <v>215</v>
      </c>
    </row>
    <row r="79" spans="1:6" x14ac:dyDescent="0.3">
      <c r="A79">
        <v>76</v>
      </c>
      <c r="B79" t="s">
        <v>220</v>
      </c>
      <c r="C79" s="4">
        <v>0</v>
      </c>
      <c r="D79">
        <v>0</v>
      </c>
      <c r="E79" t="s">
        <v>212</v>
      </c>
      <c r="F79" t="s">
        <v>215</v>
      </c>
    </row>
    <row r="80" spans="1:6" x14ac:dyDescent="0.3">
      <c r="A80">
        <v>77</v>
      </c>
      <c r="B80" t="s">
        <v>220</v>
      </c>
      <c r="C80" s="4">
        <v>0</v>
      </c>
      <c r="D80">
        <v>0</v>
      </c>
      <c r="E80" t="s">
        <v>212</v>
      </c>
      <c r="F80" t="s">
        <v>215</v>
      </c>
    </row>
    <row r="81" spans="1:6" x14ac:dyDescent="0.3">
      <c r="A81">
        <v>78</v>
      </c>
      <c r="B81" t="s">
        <v>220</v>
      </c>
      <c r="C81" s="4">
        <v>0</v>
      </c>
      <c r="D81">
        <v>0</v>
      </c>
      <c r="E81" t="s">
        <v>212</v>
      </c>
      <c r="F81" t="s">
        <v>215</v>
      </c>
    </row>
    <row r="82" spans="1:6" x14ac:dyDescent="0.3">
      <c r="A82">
        <v>79</v>
      </c>
      <c r="B82" t="s">
        <v>220</v>
      </c>
      <c r="C82" s="4">
        <v>0</v>
      </c>
      <c r="D82">
        <v>0</v>
      </c>
      <c r="E82" t="s">
        <v>212</v>
      </c>
      <c r="F82" t="s">
        <v>215</v>
      </c>
    </row>
    <row r="83" spans="1:6" x14ac:dyDescent="0.3">
      <c r="A83">
        <v>80</v>
      </c>
      <c r="B83" t="s">
        <v>220</v>
      </c>
      <c r="C83" s="4">
        <v>0</v>
      </c>
      <c r="D83">
        <v>0</v>
      </c>
      <c r="E83" t="s">
        <v>212</v>
      </c>
      <c r="F83" t="s">
        <v>215</v>
      </c>
    </row>
    <row r="84" spans="1:6" x14ac:dyDescent="0.3">
      <c r="A84">
        <v>81</v>
      </c>
      <c r="B84" t="s">
        <v>220</v>
      </c>
      <c r="C84" s="4">
        <v>0</v>
      </c>
      <c r="D84">
        <v>0</v>
      </c>
      <c r="E84" t="s">
        <v>212</v>
      </c>
      <c r="F84" t="s">
        <v>215</v>
      </c>
    </row>
    <row r="85" spans="1:6" x14ac:dyDescent="0.3">
      <c r="A85">
        <v>82</v>
      </c>
      <c r="B85" t="s">
        <v>220</v>
      </c>
      <c r="C85" s="4">
        <v>0</v>
      </c>
      <c r="D85">
        <v>0</v>
      </c>
      <c r="E85" t="s">
        <v>212</v>
      </c>
      <c r="F85" t="s">
        <v>215</v>
      </c>
    </row>
    <row r="86" spans="1:6" x14ac:dyDescent="0.3">
      <c r="A86">
        <v>83</v>
      </c>
      <c r="B86" t="s">
        <v>220</v>
      </c>
      <c r="C86" s="4">
        <v>0</v>
      </c>
      <c r="D86">
        <v>0</v>
      </c>
      <c r="E86" t="s">
        <v>212</v>
      </c>
      <c r="F86" t="s">
        <v>215</v>
      </c>
    </row>
    <row r="87" spans="1:6" x14ac:dyDescent="0.3">
      <c r="A87">
        <v>84</v>
      </c>
      <c r="B87" t="s">
        <v>220</v>
      </c>
      <c r="C87" s="4">
        <v>0</v>
      </c>
      <c r="D87">
        <v>0</v>
      </c>
      <c r="E87" t="s">
        <v>212</v>
      </c>
      <c r="F87" t="s">
        <v>215</v>
      </c>
    </row>
    <row r="88" spans="1:6" x14ac:dyDescent="0.3">
      <c r="A88">
        <v>85</v>
      </c>
      <c r="B88" t="s">
        <v>220</v>
      </c>
      <c r="C88" s="4">
        <v>0</v>
      </c>
      <c r="D88">
        <v>0</v>
      </c>
      <c r="E88" t="s">
        <v>212</v>
      </c>
      <c r="F88" t="s">
        <v>215</v>
      </c>
    </row>
    <row r="89" spans="1:6" x14ac:dyDescent="0.3">
      <c r="A89">
        <v>86</v>
      </c>
      <c r="B89" t="s">
        <v>220</v>
      </c>
      <c r="C89" s="4">
        <v>0</v>
      </c>
      <c r="D89">
        <v>0</v>
      </c>
      <c r="E89" t="s">
        <v>212</v>
      </c>
      <c r="F89" t="s">
        <v>215</v>
      </c>
    </row>
    <row r="90" spans="1:6" x14ac:dyDescent="0.3">
      <c r="A90">
        <v>87</v>
      </c>
      <c r="B90" t="s">
        <v>220</v>
      </c>
      <c r="C90" s="4">
        <v>0</v>
      </c>
      <c r="D90">
        <v>0</v>
      </c>
      <c r="E90" t="s">
        <v>212</v>
      </c>
      <c r="F90" t="s">
        <v>215</v>
      </c>
    </row>
    <row r="91" spans="1:6" x14ac:dyDescent="0.3">
      <c r="A91">
        <v>88</v>
      </c>
      <c r="B91" t="s">
        <v>220</v>
      </c>
      <c r="C91" s="4">
        <v>0</v>
      </c>
      <c r="D91">
        <v>0</v>
      </c>
      <c r="E91" t="s">
        <v>212</v>
      </c>
      <c r="F91" t="s">
        <v>215</v>
      </c>
    </row>
    <row r="92" spans="1:6" x14ac:dyDescent="0.3">
      <c r="A92">
        <v>89</v>
      </c>
      <c r="B92" t="s">
        <v>220</v>
      </c>
      <c r="C92" s="4">
        <v>0</v>
      </c>
      <c r="D92">
        <v>0</v>
      </c>
      <c r="E92" t="s">
        <v>212</v>
      </c>
      <c r="F92" t="s">
        <v>215</v>
      </c>
    </row>
    <row r="93" spans="1:6" x14ac:dyDescent="0.3">
      <c r="A93">
        <v>90</v>
      </c>
      <c r="B93" t="s">
        <v>220</v>
      </c>
      <c r="C93" s="4">
        <v>0</v>
      </c>
      <c r="D93">
        <v>0</v>
      </c>
      <c r="E93" t="s">
        <v>212</v>
      </c>
      <c r="F93" t="s">
        <v>215</v>
      </c>
    </row>
    <row r="94" spans="1:6" x14ac:dyDescent="0.3">
      <c r="A94">
        <v>91</v>
      </c>
      <c r="B94" t="s">
        <v>220</v>
      </c>
      <c r="C94" s="4">
        <v>0</v>
      </c>
      <c r="D94">
        <v>0</v>
      </c>
      <c r="E94" t="s">
        <v>212</v>
      </c>
      <c r="F94" t="s">
        <v>215</v>
      </c>
    </row>
    <row r="95" spans="1:6" x14ac:dyDescent="0.3">
      <c r="A95">
        <v>92</v>
      </c>
      <c r="B95" t="s">
        <v>220</v>
      </c>
      <c r="C95" s="4">
        <v>0</v>
      </c>
      <c r="D95">
        <v>0</v>
      </c>
      <c r="E95" t="s">
        <v>212</v>
      </c>
      <c r="F95" t="s">
        <v>215</v>
      </c>
    </row>
    <row r="96" spans="1:6" x14ac:dyDescent="0.3">
      <c r="A96">
        <v>93</v>
      </c>
      <c r="B96" t="s">
        <v>220</v>
      </c>
      <c r="C96" s="4">
        <v>0</v>
      </c>
      <c r="D96">
        <v>0</v>
      </c>
      <c r="E96" t="s">
        <v>212</v>
      </c>
      <c r="F96" t="s">
        <v>215</v>
      </c>
    </row>
    <row r="97" spans="1:6" x14ac:dyDescent="0.3">
      <c r="A97">
        <v>94</v>
      </c>
      <c r="B97" t="s">
        <v>220</v>
      </c>
      <c r="C97" s="4">
        <v>0</v>
      </c>
      <c r="D97">
        <v>0</v>
      </c>
      <c r="E97" t="s">
        <v>212</v>
      </c>
      <c r="F97" t="s">
        <v>215</v>
      </c>
    </row>
    <row r="98" spans="1:6" x14ac:dyDescent="0.3">
      <c r="A98">
        <v>95</v>
      </c>
      <c r="B98" t="s">
        <v>220</v>
      </c>
      <c r="C98" s="4">
        <v>0</v>
      </c>
      <c r="D98">
        <v>0</v>
      </c>
      <c r="E98" t="s">
        <v>212</v>
      </c>
      <c r="F98" t="s">
        <v>215</v>
      </c>
    </row>
    <row r="99" spans="1:6" x14ac:dyDescent="0.3">
      <c r="A99">
        <v>96</v>
      </c>
      <c r="B99" t="s">
        <v>220</v>
      </c>
      <c r="C99" s="4">
        <v>0</v>
      </c>
      <c r="D99">
        <v>0</v>
      </c>
      <c r="E99" t="s">
        <v>212</v>
      </c>
      <c r="F99" t="s">
        <v>215</v>
      </c>
    </row>
    <row r="100" spans="1:6" x14ac:dyDescent="0.3">
      <c r="A100">
        <v>97</v>
      </c>
      <c r="B100" t="s">
        <v>220</v>
      </c>
      <c r="C100" s="4">
        <v>0</v>
      </c>
      <c r="D100">
        <v>0</v>
      </c>
      <c r="E100" t="s">
        <v>212</v>
      </c>
      <c r="F100" t="s">
        <v>215</v>
      </c>
    </row>
    <row r="101" spans="1:6" x14ac:dyDescent="0.3">
      <c r="A101">
        <v>98</v>
      </c>
      <c r="B101" t="s">
        <v>220</v>
      </c>
      <c r="C101" s="4">
        <v>0</v>
      </c>
      <c r="D101">
        <v>0</v>
      </c>
      <c r="E101" t="s">
        <v>212</v>
      </c>
      <c r="F101" t="s">
        <v>215</v>
      </c>
    </row>
    <row r="102" spans="1:6" x14ac:dyDescent="0.3">
      <c r="A102">
        <v>99</v>
      </c>
      <c r="B102" t="s">
        <v>220</v>
      </c>
      <c r="C102" s="4">
        <v>0</v>
      </c>
      <c r="D102">
        <v>0</v>
      </c>
      <c r="E102" t="s">
        <v>212</v>
      </c>
      <c r="F102" t="s">
        <v>215</v>
      </c>
    </row>
    <row r="103" spans="1:6" x14ac:dyDescent="0.3">
      <c r="A103">
        <v>100</v>
      </c>
      <c r="B103" t="s">
        <v>220</v>
      </c>
      <c r="C103" s="4">
        <v>0</v>
      </c>
      <c r="D103">
        <v>0</v>
      </c>
      <c r="E103" t="s">
        <v>212</v>
      </c>
      <c r="F103" t="s">
        <v>215</v>
      </c>
    </row>
    <row r="104" spans="1:6" x14ac:dyDescent="0.3">
      <c r="A104">
        <v>101</v>
      </c>
      <c r="B104" t="s">
        <v>220</v>
      </c>
      <c r="C104" s="4">
        <v>0</v>
      </c>
      <c r="D104">
        <v>0</v>
      </c>
      <c r="E104" t="s">
        <v>212</v>
      </c>
      <c r="F104" t="s">
        <v>215</v>
      </c>
    </row>
    <row r="105" spans="1:6" x14ac:dyDescent="0.3">
      <c r="A105">
        <v>102</v>
      </c>
      <c r="B105" t="s">
        <v>220</v>
      </c>
      <c r="C105" s="4">
        <v>0</v>
      </c>
      <c r="D105">
        <v>0</v>
      </c>
      <c r="E105" t="s">
        <v>212</v>
      </c>
      <c r="F105" t="s">
        <v>215</v>
      </c>
    </row>
    <row r="106" spans="1:6" x14ac:dyDescent="0.3">
      <c r="A106">
        <v>103</v>
      </c>
      <c r="B106" t="s">
        <v>220</v>
      </c>
      <c r="C106" s="4">
        <v>0</v>
      </c>
      <c r="D106">
        <v>0</v>
      </c>
      <c r="E106" t="s">
        <v>212</v>
      </c>
      <c r="F106" t="s">
        <v>215</v>
      </c>
    </row>
    <row r="107" spans="1:6" x14ac:dyDescent="0.3">
      <c r="A107">
        <v>104</v>
      </c>
      <c r="B107" t="s">
        <v>220</v>
      </c>
      <c r="C107" s="4">
        <v>0</v>
      </c>
      <c r="D107">
        <v>0</v>
      </c>
      <c r="E107" t="s">
        <v>212</v>
      </c>
      <c r="F107" t="s">
        <v>215</v>
      </c>
    </row>
    <row r="108" spans="1:6" x14ac:dyDescent="0.3">
      <c r="A108">
        <v>105</v>
      </c>
      <c r="B108" t="s">
        <v>220</v>
      </c>
      <c r="C108" s="4">
        <v>0</v>
      </c>
      <c r="D108">
        <v>0</v>
      </c>
      <c r="E108" t="s">
        <v>212</v>
      </c>
      <c r="F108" t="s">
        <v>215</v>
      </c>
    </row>
    <row r="109" spans="1:6" x14ac:dyDescent="0.3">
      <c r="A109">
        <v>106</v>
      </c>
      <c r="B109" t="s">
        <v>220</v>
      </c>
      <c r="C109" s="4">
        <v>0</v>
      </c>
      <c r="D109">
        <v>0</v>
      </c>
      <c r="E109" t="s">
        <v>212</v>
      </c>
      <c r="F109" t="s">
        <v>215</v>
      </c>
    </row>
    <row r="110" spans="1:6" x14ac:dyDescent="0.3">
      <c r="A110">
        <v>107</v>
      </c>
      <c r="B110" t="s">
        <v>220</v>
      </c>
      <c r="C110" s="4">
        <v>0</v>
      </c>
      <c r="D110">
        <v>0</v>
      </c>
      <c r="E110" t="s">
        <v>212</v>
      </c>
      <c r="F110" t="s">
        <v>215</v>
      </c>
    </row>
    <row r="111" spans="1:6" x14ac:dyDescent="0.3">
      <c r="A111">
        <v>108</v>
      </c>
      <c r="B111" t="s">
        <v>220</v>
      </c>
      <c r="C111" s="4">
        <v>0</v>
      </c>
      <c r="D111">
        <v>0</v>
      </c>
      <c r="E111" t="s">
        <v>212</v>
      </c>
      <c r="F111" t="s">
        <v>215</v>
      </c>
    </row>
    <row r="112" spans="1:6" x14ac:dyDescent="0.3">
      <c r="A112">
        <v>109</v>
      </c>
      <c r="B112" t="s">
        <v>220</v>
      </c>
      <c r="C112" s="4">
        <v>0</v>
      </c>
      <c r="D112">
        <v>0</v>
      </c>
      <c r="E112" t="s">
        <v>212</v>
      </c>
      <c r="F112" t="s">
        <v>215</v>
      </c>
    </row>
    <row r="113" spans="1:6" x14ac:dyDescent="0.3">
      <c r="A113">
        <v>110</v>
      </c>
      <c r="B113" t="s">
        <v>220</v>
      </c>
      <c r="C113" s="4">
        <v>0</v>
      </c>
      <c r="D113">
        <v>0</v>
      </c>
      <c r="E113" t="s">
        <v>212</v>
      </c>
      <c r="F113" t="s">
        <v>215</v>
      </c>
    </row>
    <row r="114" spans="1:6" x14ac:dyDescent="0.3">
      <c r="A114">
        <v>111</v>
      </c>
      <c r="B114" t="s">
        <v>220</v>
      </c>
      <c r="C114" s="4">
        <v>0</v>
      </c>
      <c r="D114">
        <v>0</v>
      </c>
      <c r="E114" t="s">
        <v>212</v>
      </c>
      <c r="F114" t="s">
        <v>215</v>
      </c>
    </row>
    <row r="115" spans="1:6" x14ac:dyDescent="0.3">
      <c r="A115">
        <v>112</v>
      </c>
      <c r="B115" t="s">
        <v>220</v>
      </c>
      <c r="C115" s="4">
        <v>0</v>
      </c>
      <c r="D115">
        <v>0</v>
      </c>
      <c r="E115" t="s">
        <v>212</v>
      </c>
      <c r="F115" t="s">
        <v>215</v>
      </c>
    </row>
    <row r="116" spans="1:6" x14ac:dyDescent="0.3">
      <c r="A116">
        <v>113</v>
      </c>
      <c r="B116" t="s">
        <v>220</v>
      </c>
      <c r="C116" s="4">
        <v>0</v>
      </c>
      <c r="D116">
        <v>0</v>
      </c>
      <c r="E116" t="s">
        <v>212</v>
      </c>
      <c r="F116" t="s">
        <v>215</v>
      </c>
    </row>
    <row r="117" spans="1:6" x14ac:dyDescent="0.3">
      <c r="A117">
        <v>114</v>
      </c>
      <c r="B117" t="s">
        <v>220</v>
      </c>
      <c r="C117" s="4">
        <v>0</v>
      </c>
      <c r="D117">
        <v>0</v>
      </c>
      <c r="E117" t="s">
        <v>212</v>
      </c>
      <c r="F117" t="s">
        <v>215</v>
      </c>
    </row>
    <row r="118" spans="1:6" x14ac:dyDescent="0.3">
      <c r="A118">
        <v>115</v>
      </c>
      <c r="B118" t="s">
        <v>220</v>
      </c>
      <c r="C118" s="4">
        <v>0</v>
      </c>
      <c r="D118">
        <v>0</v>
      </c>
      <c r="E118" t="s">
        <v>212</v>
      </c>
      <c r="F118" t="s">
        <v>215</v>
      </c>
    </row>
    <row r="119" spans="1:6" x14ac:dyDescent="0.3">
      <c r="A119">
        <v>116</v>
      </c>
      <c r="B119" t="s">
        <v>220</v>
      </c>
      <c r="C119" s="4">
        <v>0</v>
      </c>
      <c r="D119">
        <v>0</v>
      </c>
      <c r="E119" t="s">
        <v>212</v>
      </c>
      <c r="F119" t="s">
        <v>215</v>
      </c>
    </row>
    <row r="120" spans="1:6" x14ac:dyDescent="0.3">
      <c r="A120">
        <v>117</v>
      </c>
      <c r="B120" t="s">
        <v>220</v>
      </c>
      <c r="C120" s="4">
        <v>0</v>
      </c>
      <c r="D120">
        <v>0</v>
      </c>
      <c r="E120" t="s">
        <v>212</v>
      </c>
      <c r="F120" t="s">
        <v>215</v>
      </c>
    </row>
    <row r="121" spans="1:6" x14ac:dyDescent="0.3">
      <c r="A121">
        <v>118</v>
      </c>
      <c r="B121" t="s">
        <v>220</v>
      </c>
      <c r="C121" s="4">
        <v>0</v>
      </c>
      <c r="D121">
        <v>0</v>
      </c>
      <c r="E121" t="s">
        <v>212</v>
      </c>
      <c r="F121" t="s">
        <v>215</v>
      </c>
    </row>
    <row r="122" spans="1:6" x14ac:dyDescent="0.3">
      <c r="A122">
        <v>119</v>
      </c>
      <c r="B122" t="s">
        <v>220</v>
      </c>
      <c r="C122" s="4">
        <v>0</v>
      </c>
      <c r="D122">
        <v>0</v>
      </c>
      <c r="E122" t="s">
        <v>212</v>
      </c>
      <c r="F122" t="s">
        <v>215</v>
      </c>
    </row>
    <row r="123" spans="1:6" x14ac:dyDescent="0.3">
      <c r="A123">
        <v>120</v>
      </c>
      <c r="B123" t="s">
        <v>220</v>
      </c>
      <c r="C123" s="4">
        <v>0</v>
      </c>
      <c r="D123">
        <v>0</v>
      </c>
      <c r="E123" t="s">
        <v>212</v>
      </c>
      <c r="F123" t="s">
        <v>215</v>
      </c>
    </row>
    <row r="124" spans="1:6" x14ac:dyDescent="0.3">
      <c r="A124">
        <v>121</v>
      </c>
      <c r="B124" t="s">
        <v>220</v>
      </c>
      <c r="C124" s="4">
        <v>0</v>
      </c>
      <c r="D124">
        <v>0</v>
      </c>
      <c r="E124" t="s">
        <v>212</v>
      </c>
      <c r="F124" t="s">
        <v>215</v>
      </c>
    </row>
    <row r="125" spans="1:6" x14ac:dyDescent="0.3">
      <c r="A125">
        <v>122</v>
      </c>
      <c r="B125" t="s">
        <v>220</v>
      </c>
      <c r="C125" s="4">
        <v>0</v>
      </c>
      <c r="D125">
        <v>0</v>
      </c>
      <c r="E125" t="s">
        <v>212</v>
      </c>
      <c r="F125" t="s">
        <v>215</v>
      </c>
    </row>
    <row r="126" spans="1:6" x14ac:dyDescent="0.3">
      <c r="A126">
        <v>123</v>
      </c>
      <c r="B126" t="s">
        <v>220</v>
      </c>
      <c r="C126" s="4">
        <v>0</v>
      </c>
      <c r="D126">
        <v>0</v>
      </c>
      <c r="E126" t="s">
        <v>212</v>
      </c>
      <c r="F126" t="s">
        <v>215</v>
      </c>
    </row>
    <row r="127" spans="1:6" x14ac:dyDescent="0.3">
      <c r="A127">
        <v>124</v>
      </c>
      <c r="B127" t="s">
        <v>220</v>
      </c>
      <c r="C127" s="4">
        <v>0</v>
      </c>
      <c r="D127">
        <v>0</v>
      </c>
      <c r="E127" t="s">
        <v>212</v>
      </c>
      <c r="F127" t="s">
        <v>215</v>
      </c>
    </row>
    <row r="128" spans="1:6" x14ac:dyDescent="0.3">
      <c r="A128">
        <v>125</v>
      </c>
      <c r="B128" t="s">
        <v>220</v>
      </c>
      <c r="C128" s="4">
        <v>0</v>
      </c>
      <c r="D128">
        <v>0</v>
      </c>
      <c r="E128" t="s">
        <v>212</v>
      </c>
      <c r="F128" t="s">
        <v>215</v>
      </c>
    </row>
    <row r="129" spans="1:6" x14ac:dyDescent="0.3">
      <c r="A129">
        <v>126</v>
      </c>
      <c r="B129" t="s">
        <v>220</v>
      </c>
      <c r="C129" s="4">
        <v>0</v>
      </c>
      <c r="D129">
        <v>0</v>
      </c>
      <c r="E129" t="s">
        <v>212</v>
      </c>
      <c r="F129" t="s">
        <v>215</v>
      </c>
    </row>
    <row r="130" spans="1:6" x14ac:dyDescent="0.3">
      <c r="A130">
        <v>127</v>
      </c>
      <c r="B130" t="s">
        <v>220</v>
      </c>
      <c r="C130" s="4">
        <v>0</v>
      </c>
      <c r="D130">
        <v>0</v>
      </c>
      <c r="E130" t="s">
        <v>212</v>
      </c>
      <c r="F130" t="s">
        <v>215</v>
      </c>
    </row>
    <row r="131" spans="1:6" x14ac:dyDescent="0.3">
      <c r="A131">
        <v>128</v>
      </c>
      <c r="B131" t="s">
        <v>220</v>
      </c>
      <c r="C131" s="4">
        <v>0</v>
      </c>
      <c r="D131">
        <v>0</v>
      </c>
      <c r="E131" t="s">
        <v>212</v>
      </c>
      <c r="F131" t="s">
        <v>215</v>
      </c>
    </row>
    <row r="132" spans="1:6" x14ac:dyDescent="0.3">
      <c r="A132">
        <v>129</v>
      </c>
      <c r="B132" t="s">
        <v>220</v>
      </c>
      <c r="C132" s="4">
        <v>0</v>
      </c>
      <c r="D132">
        <v>0</v>
      </c>
      <c r="E132" t="s">
        <v>212</v>
      </c>
      <c r="F132" t="s">
        <v>215</v>
      </c>
    </row>
    <row r="133" spans="1:6" x14ac:dyDescent="0.3">
      <c r="A133">
        <v>130</v>
      </c>
      <c r="B133" t="s">
        <v>220</v>
      </c>
      <c r="C133" s="4">
        <v>0</v>
      </c>
      <c r="D133">
        <v>0</v>
      </c>
      <c r="E133" t="s">
        <v>212</v>
      </c>
      <c r="F133" t="s">
        <v>215</v>
      </c>
    </row>
    <row r="134" spans="1:6" x14ac:dyDescent="0.3">
      <c r="A134">
        <v>131</v>
      </c>
      <c r="B134" t="s">
        <v>220</v>
      </c>
      <c r="C134" s="4">
        <v>0</v>
      </c>
      <c r="D134">
        <v>0</v>
      </c>
      <c r="E134" t="s">
        <v>212</v>
      </c>
      <c r="F134" t="s">
        <v>215</v>
      </c>
    </row>
    <row r="135" spans="1:6" x14ac:dyDescent="0.3">
      <c r="A135">
        <v>132</v>
      </c>
      <c r="B135" t="s">
        <v>220</v>
      </c>
      <c r="C135" s="4">
        <v>0</v>
      </c>
      <c r="D135">
        <v>0</v>
      </c>
      <c r="E135" t="s">
        <v>212</v>
      </c>
      <c r="F135" t="s">
        <v>215</v>
      </c>
    </row>
    <row r="136" spans="1:6" x14ac:dyDescent="0.3">
      <c r="A136">
        <v>133</v>
      </c>
      <c r="B136" t="s">
        <v>220</v>
      </c>
      <c r="C136" s="4">
        <v>0</v>
      </c>
      <c r="D136">
        <v>0</v>
      </c>
      <c r="E136" t="s">
        <v>212</v>
      </c>
      <c r="F136" t="s">
        <v>215</v>
      </c>
    </row>
    <row r="137" spans="1:6" x14ac:dyDescent="0.3">
      <c r="A137">
        <v>134</v>
      </c>
      <c r="B137" t="s">
        <v>220</v>
      </c>
      <c r="C137" s="4">
        <v>0</v>
      </c>
      <c r="D137">
        <v>0</v>
      </c>
      <c r="E137" t="s">
        <v>212</v>
      </c>
      <c r="F137" t="s">
        <v>215</v>
      </c>
    </row>
    <row r="138" spans="1:6" x14ac:dyDescent="0.3">
      <c r="A138">
        <v>135</v>
      </c>
      <c r="B138" t="s">
        <v>220</v>
      </c>
      <c r="C138" s="4">
        <v>0</v>
      </c>
      <c r="D138">
        <v>0</v>
      </c>
      <c r="E138" t="s">
        <v>212</v>
      </c>
      <c r="F138" t="s">
        <v>215</v>
      </c>
    </row>
    <row r="139" spans="1:6" x14ac:dyDescent="0.3">
      <c r="A139">
        <v>136</v>
      </c>
      <c r="B139" t="s">
        <v>220</v>
      </c>
      <c r="C139" s="4">
        <v>0</v>
      </c>
      <c r="D139">
        <v>0</v>
      </c>
      <c r="E139" t="s">
        <v>212</v>
      </c>
      <c r="F139" t="s">
        <v>215</v>
      </c>
    </row>
    <row r="140" spans="1:6" x14ac:dyDescent="0.3">
      <c r="A140">
        <v>137</v>
      </c>
      <c r="B140" t="s">
        <v>220</v>
      </c>
      <c r="C140" s="4">
        <v>0</v>
      </c>
      <c r="D140">
        <v>0</v>
      </c>
      <c r="E140" t="s">
        <v>212</v>
      </c>
      <c r="F140" t="s">
        <v>215</v>
      </c>
    </row>
    <row r="141" spans="1:6" x14ac:dyDescent="0.3">
      <c r="A141">
        <v>138</v>
      </c>
      <c r="B141" t="s">
        <v>220</v>
      </c>
      <c r="C141" s="4">
        <v>0</v>
      </c>
      <c r="D141">
        <v>0</v>
      </c>
      <c r="E141" t="s">
        <v>212</v>
      </c>
      <c r="F141" t="s">
        <v>215</v>
      </c>
    </row>
    <row r="142" spans="1:6" x14ac:dyDescent="0.3">
      <c r="A142">
        <v>139</v>
      </c>
      <c r="B142" t="s">
        <v>220</v>
      </c>
      <c r="C142" s="4">
        <v>0</v>
      </c>
      <c r="D142">
        <v>0</v>
      </c>
      <c r="E142" t="s">
        <v>212</v>
      </c>
      <c r="F142" t="s">
        <v>215</v>
      </c>
    </row>
    <row r="143" spans="1:6" x14ac:dyDescent="0.3">
      <c r="A143">
        <v>140</v>
      </c>
      <c r="B143" t="s">
        <v>220</v>
      </c>
      <c r="C143" s="4">
        <v>0</v>
      </c>
      <c r="D143">
        <v>0</v>
      </c>
      <c r="E143" t="s">
        <v>212</v>
      </c>
      <c r="F143" t="s">
        <v>215</v>
      </c>
    </row>
    <row r="144" spans="1:6" x14ac:dyDescent="0.3">
      <c r="A144">
        <v>141</v>
      </c>
      <c r="B144" t="s">
        <v>220</v>
      </c>
      <c r="C144" s="4">
        <v>0</v>
      </c>
      <c r="D144">
        <v>0</v>
      </c>
      <c r="E144" t="s">
        <v>212</v>
      </c>
      <c r="F144" t="s">
        <v>215</v>
      </c>
    </row>
    <row r="145" spans="1:6" x14ac:dyDescent="0.3">
      <c r="A145">
        <v>142</v>
      </c>
      <c r="B145" t="s">
        <v>220</v>
      </c>
      <c r="C145" s="4">
        <v>0</v>
      </c>
      <c r="D145">
        <v>0</v>
      </c>
      <c r="E145" t="s">
        <v>212</v>
      </c>
      <c r="F145" t="s">
        <v>215</v>
      </c>
    </row>
    <row r="146" spans="1:6" x14ac:dyDescent="0.3">
      <c r="A146">
        <v>143</v>
      </c>
      <c r="B146" t="s">
        <v>220</v>
      </c>
      <c r="C146" s="4">
        <v>0</v>
      </c>
      <c r="D146">
        <v>0</v>
      </c>
      <c r="E146" t="s">
        <v>212</v>
      </c>
      <c r="F146" t="s">
        <v>215</v>
      </c>
    </row>
    <row r="147" spans="1:6" x14ac:dyDescent="0.3">
      <c r="A147">
        <v>144</v>
      </c>
      <c r="B147" t="s">
        <v>220</v>
      </c>
      <c r="C147" s="4">
        <v>0</v>
      </c>
      <c r="D147">
        <v>0</v>
      </c>
      <c r="E147" t="s">
        <v>212</v>
      </c>
      <c r="F147" t="s">
        <v>215</v>
      </c>
    </row>
    <row r="148" spans="1:6" x14ac:dyDescent="0.3">
      <c r="A148">
        <v>145</v>
      </c>
      <c r="B148" t="s">
        <v>220</v>
      </c>
      <c r="C148" s="4">
        <v>0</v>
      </c>
      <c r="D148">
        <v>0</v>
      </c>
      <c r="E148" t="s">
        <v>212</v>
      </c>
      <c r="F148" t="s">
        <v>215</v>
      </c>
    </row>
    <row r="149" spans="1:6" x14ac:dyDescent="0.3">
      <c r="A149">
        <v>146</v>
      </c>
      <c r="B149" t="s">
        <v>220</v>
      </c>
      <c r="C149" s="4">
        <v>0</v>
      </c>
      <c r="D149">
        <v>0</v>
      </c>
      <c r="E149" t="s">
        <v>212</v>
      </c>
      <c r="F149" t="s">
        <v>215</v>
      </c>
    </row>
    <row r="150" spans="1:6" x14ac:dyDescent="0.3">
      <c r="A150">
        <v>147</v>
      </c>
      <c r="B150" t="s">
        <v>220</v>
      </c>
      <c r="C150" s="4">
        <v>0</v>
      </c>
      <c r="D150">
        <v>0</v>
      </c>
      <c r="E150" t="s">
        <v>212</v>
      </c>
      <c r="F150" t="s">
        <v>215</v>
      </c>
    </row>
    <row r="151" spans="1:6" x14ac:dyDescent="0.3">
      <c r="A151">
        <v>148</v>
      </c>
      <c r="B151" t="s">
        <v>220</v>
      </c>
      <c r="C151" s="4">
        <v>0</v>
      </c>
      <c r="D151">
        <v>0</v>
      </c>
      <c r="E151" t="s">
        <v>212</v>
      </c>
      <c r="F151" t="s">
        <v>215</v>
      </c>
    </row>
    <row r="152" spans="1:6" x14ac:dyDescent="0.3">
      <c r="A152">
        <v>149</v>
      </c>
      <c r="B152" t="s">
        <v>220</v>
      </c>
      <c r="C152" s="4">
        <v>0</v>
      </c>
      <c r="D152">
        <v>0</v>
      </c>
      <c r="E152" t="s">
        <v>212</v>
      </c>
      <c r="F152" t="s">
        <v>215</v>
      </c>
    </row>
    <row r="153" spans="1:6" x14ac:dyDescent="0.3">
      <c r="A153">
        <v>150</v>
      </c>
      <c r="B153" t="s">
        <v>220</v>
      </c>
      <c r="C153" s="4">
        <v>0</v>
      </c>
      <c r="D153">
        <v>0</v>
      </c>
      <c r="E153" t="s">
        <v>212</v>
      </c>
      <c r="F153" t="s">
        <v>215</v>
      </c>
    </row>
    <row r="154" spans="1:6" x14ac:dyDescent="0.3">
      <c r="A154">
        <v>151</v>
      </c>
      <c r="B154" t="s">
        <v>220</v>
      </c>
      <c r="C154" s="4">
        <v>0</v>
      </c>
      <c r="D154">
        <v>0</v>
      </c>
      <c r="E154" t="s">
        <v>212</v>
      </c>
      <c r="F154" t="s">
        <v>215</v>
      </c>
    </row>
    <row r="155" spans="1:6" x14ac:dyDescent="0.3">
      <c r="A155">
        <v>152</v>
      </c>
      <c r="B155" t="s">
        <v>220</v>
      </c>
      <c r="C155" s="4">
        <v>0</v>
      </c>
      <c r="D155">
        <v>0</v>
      </c>
      <c r="E155" t="s">
        <v>212</v>
      </c>
      <c r="F155" t="s">
        <v>215</v>
      </c>
    </row>
    <row r="156" spans="1:6" x14ac:dyDescent="0.3">
      <c r="A156">
        <v>153</v>
      </c>
      <c r="B156" t="s">
        <v>220</v>
      </c>
      <c r="C156" s="4">
        <v>0</v>
      </c>
      <c r="D156">
        <v>0</v>
      </c>
      <c r="E156" t="s">
        <v>212</v>
      </c>
      <c r="F156" t="s">
        <v>215</v>
      </c>
    </row>
    <row r="157" spans="1:6" x14ac:dyDescent="0.3">
      <c r="A157">
        <v>154</v>
      </c>
      <c r="B157" t="s">
        <v>220</v>
      </c>
      <c r="C157" s="4">
        <v>0</v>
      </c>
      <c r="D157">
        <v>0</v>
      </c>
      <c r="E157" t="s">
        <v>212</v>
      </c>
      <c r="F157" t="s">
        <v>215</v>
      </c>
    </row>
    <row r="158" spans="1:6" x14ac:dyDescent="0.3">
      <c r="A158">
        <v>155</v>
      </c>
      <c r="B158" t="s">
        <v>220</v>
      </c>
      <c r="C158" s="4">
        <v>0</v>
      </c>
      <c r="D158">
        <v>0</v>
      </c>
      <c r="E158" t="s">
        <v>212</v>
      </c>
      <c r="F158" t="s">
        <v>215</v>
      </c>
    </row>
    <row r="159" spans="1:6" x14ac:dyDescent="0.3">
      <c r="A159">
        <v>156</v>
      </c>
      <c r="B159" t="s">
        <v>220</v>
      </c>
      <c r="C159" s="4">
        <v>0</v>
      </c>
      <c r="D159">
        <v>0</v>
      </c>
      <c r="E159" t="s">
        <v>212</v>
      </c>
      <c r="F159" t="s">
        <v>215</v>
      </c>
    </row>
    <row r="160" spans="1:6" x14ac:dyDescent="0.3">
      <c r="A160">
        <v>157</v>
      </c>
      <c r="B160" t="s">
        <v>220</v>
      </c>
      <c r="C160" s="4">
        <v>0</v>
      </c>
      <c r="D160">
        <v>0</v>
      </c>
      <c r="E160" t="s">
        <v>212</v>
      </c>
      <c r="F160" t="s">
        <v>215</v>
      </c>
    </row>
    <row r="161" spans="1:6" x14ac:dyDescent="0.3">
      <c r="A161">
        <v>158</v>
      </c>
      <c r="B161" t="s">
        <v>220</v>
      </c>
      <c r="C161" s="4">
        <v>0</v>
      </c>
      <c r="D161">
        <v>0</v>
      </c>
      <c r="E161" t="s">
        <v>212</v>
      </c>
      <c r="F161" t="s">
        <v>215</v>
      </c>
    </row>
    <row r="162" spans="1:6" x14ac:dyDescent="0.3">
      <c r="A162">
        <v>159</v>
      </c>
      <c r="B162" t="s">
        <v>220</v>
      </c>
      <c r="C162" s="4">
        <v>0</v>
      </c>
      <c r="D162">
        <v>0</v>
      </c>
      <c r="E162" t="s">
        <v>212</v>
      </c>
      <c r="F162" t="s">
        <v>215</v>
      </c>
    </row>
    <row r="163" spans="1:6" x14ac:dyDescent="0.3">
      <c r="A163">
        <v>160</v>
      </c>
      <c r="B163" t="s">
        <v>220</v>
      </c>
      <c r="C163" s="4">
        <v>0</v>
      </c>
      <c r="D163">
        <v>0</v>
      </c>
      <c r="E163" t="s">
        <v>212</v>
      </c>
      <c r="F163" t="s">
        <v>215</v>
      </c>
    </row>
    <row r="164" spans="1:6" x14ac:dyDescent="0.3">
      <c r="A164">
        <v>161</v>
      </c>
      <c r="B164" t="s">
        <v>220</v>
      </c>
      <c r="C164" s="4">
        <v>0</v>
      </c>
      <c r="D164">
        <v>0</v>
      </c>
      <c r="E164" t="s">
        <v>212</v>
      </c>
      <c r="F164" t="s">
        <v>215</v>
      </c>
    </row>
    <row r="165" spans="1:6" x14ac:dyDescent="0.3">
      <c r="A165">
        <v>162</v>
      </c>
      <c r="B165" t="s">
        <v>220</v>
      </c>
      <c r="C165" s="4">
        <v>0</v>
      </c>
      <c r="D165">
        <v>0</v>
      </c>
      <c r="E165" t="s">
        <v>212</v>
      </c>
      <c r="F165" t="s">
        <v>215</v>
      </c>
    </row>
    <row r="166" spans="1:6" x14ac:dyDescent="0.3">
      <c r="A166">
        <v>163</v>
      </c>
      <c r="B166" t="s">
        <v>220</v>
      </c>
      <c r="C166" s="4">
        <v>0</v>
      </c>
      <c r="D166">
        <v>0</v>
      </c>
      <c r="E166" t="s">
        <v>212</v>
      </c>
      <c r="F166" t="s">
        <v>215</v>
      </c>
    </row>
    <row r="167" spans="1:6" x14ac:dyDescent="0.3">
      <c r="A167">
        <v>164</v>
      </c>
      <c r="B167" t="s">
        <v>220</v>
      </c>
      <c r="C167" s="4">
        <v>0</v>
      </c>
      <c r="D167">
        <v>0</v>
      </c>
      <c r="E167" t="s">
        <v>212</v>
      </c>
      <c r="F167" t="s">
        <v>215</v>
      </c>
    </row>
    <row r="168" spans="1:6" x14ac:dyDescent="0.3">
      <c r="A168">
        <v>165</v>
      </c>
      <c r="B168" t="s">
        <v>220</v>
      </c>
      <c r="C168" s="4">
        <v>0</v>
      </c>
      <c r="D168">
        <v>0</v>
      </c>
      <c r="E168" t="s">
        <v>212</v>
      </c>
      <c r="F168" t="s">
        <v>215</v>
      </c>
    </row>
    <row r="169" spans="1:6" x14ac:dyDescent="0.3">
      <c r="A169">
        <v>166</v>
      </c>
      <c r="B169" t="s">
        <v>220</v>
      </c>
      <c r="C169" s="4">
        <v>0</v>
      </c>
      <c r="D169">
        <v>0</v>
      </c>
      <c r="E169" t="s">
        <v>212</v>
      </c>
      <c r="F169" t="s">
        <v>215</v>
      </c>
    </row>
    <row r="170" spans="1:6" x14ac:dyDescent="0.3">
      <c r="A170">
        <v>167</v>
      </c>
      <c r="B170" t="s">
        <v>220</v>
      </c>
      <c r="C170" s="4">
        <v>0</v>
      </c>
      <c r="D170">
        <v>0</v>
      </c>
      <c r="E170" t="s">
        <v>212</v>
      </c>
      <c r="F170" t="s">
        <v>215</v>
      </c>
    </row>
    <row r="171" spans="1:6" x14ac:dyDescent="0.3">
      <c r="A171">
        <v>168</v>
      </c>
      <c r="B171" t="s">
        <v>220</v>
      </c>
      <c r="C171" s="4">
        <v>0</v>
      </c>
      <c r="D171">
        <v>0</v>
      </c>
      <c r="E171" t="s">
        <v>212</v>
      </c>
      <c r="F171" t="s">
        <v>215</v>
      </c>
    </row>
    <row r="172" spans="1:6" x14ac:dyDescent="0.3">
      <c r="A172">
        <v>169</v>
      </c>
      <c r="B172" t="s">
        <v>220</v>
      </c>
      <c r="C172" s="4">
        <v>0</v>
      </c>
      <c r="D172">
        <v>0</v>
      </c>
      <c r="E172" t="s">
        <v>212</v>
      </c>
      <c r="F172" t="s">
        <v>215</v>
      </c>
    </row>
    <row r="173" spans="1:6" x14ac:dyDescent="0.3">
      <c r="A173">
        <v>170</v>
      </c>
      <c r="B173" t="s">
        <v>220</v>
      </c>
      <c r="C173" s="4">
        <v>0</v>
      </c>
      <c r="D173">
        <v>0</v>
      </c>
      <c r="E173" t="s">
        <v>212</v>
      </c>
      <c r="F173" t="s">
        <v>215</v>
      </c>
    </row>
    <row r="174" spans="1:6" x14ac:dyDescent="0.3">
      <c r="A174">
        <v>171</v>
      </c>
      <c r="B174" t="s">
        <v>220</v>
      </c>
      <c r="C174" s="4">
        <v>0</v>
      </c>
      <c r="D174">
        <v>0</v>
      </c>
      <c r="E174" t="s">
        <v>212</v>
      </c>
      <c r="F174" t="s">
        <v>215</v>
      </c>
    </row>
    <row r="175" spans="1:6" x14ac:dyDescent="0.3">
      <c r="A175">
        <v>172</v>
      </c>
      <c r="B175" t="s">
        <v>220</v>
      </c>
      <c r="C175" s="4">
        <v>0</v>
      </c>
      <c r="D175">
        <v>0</v>
      </c>
      <c r="E175" t="s">
        <v>212</v>
      </c>
      <c r="F175" t="s">
        <v>215</v>
      </c>
    </row>
    <row r="176" spans="1:6" x14ac:dyDescent="0.3">
      <c r="A176">
        <v>173</v>
      </c>
      <c r="B176" t="s">
        <v>220</v>
      </c>
      <c r="C176" s="4">
        <v>0</v>
      </c>
      <c r="D176">
        <v>0</v>
      </c>
      <c r="E176" t="s">
        <v>212</v>
      </c>
      <c r="F176" t="s">
        <v>215</v>
      </c>
    </row>
    <row r="177" spans="1:6" x14ac:dyDescent="0.3">
      <c r="A177">
        <v>174</v>
      </c>
      <c r="B177" t="s">
        <v>220</v>
      </c>
      <c r="C177" s="4">
        <v>0</v>
      </c>
      <c r="D177">
        <v>0</v>
      </c>
      <c r="E177" t="s">
        <v>212</v>
      </c>
      <c r="F177" t="s">
        <v>215</v>
      </c>
    </row>
    <row r="178" spans="1:6" x14ac:dyDescent="0.3">
      <c r="A178">
        <v>175</v>
      </c>
      <c r="B178" t="s">
        <v>220</v>
      </c>
      <c r="C178" s="4">
        <v>0</v>
      </c>
      <c r="D178">
        <v>0</v>
      </c>
      <c r="E178" t="s">
        <v>212</v>
      </c>
      <c r="F178" t="s">
        <v>215</v>
      </c>
    </row>
    <row r="179" spans="1:6" x14ac:dyDescent="0.3">
      <c r="A179">
        <v>176</v>
      </c>
      <c r="B179" t="s">
        <v>220</v>
      </c>
      <c r="C179" s="4">
        <v>0</v>
      </c>
      <c r="D179">
        <v>0</v>
      </c>
      <c r="E179" t="s">
        <v>212</v>
      </c>
      <c r="F179" t="s">
        <v>215</v>
      </c>
    </row>
    <row r="180" spans="1:6" x14ac:dyDescent="0.3">
      <c r="A180">
        <v>177</v>
      </c>
      <c r="B180" t="s">
        <v>220</v>
      </c>
      <c r="C180" s="4">
        <v>0</v>
      </c>
      <c r="D180">
        <v>0</v>
      </c>
      <c r="E180" t="s">
        <v>212</v>
      </c>
      <c r="F180" t="s">
        <v>215</v>
      </c>
    </row>
    <row r="181" spans="1:6" x14ac:dyDescent="0.3">
      <c r="A181">
        <v>178</v>
      </c>
      <c r="B181" t="s">
        <v>220</v>
      </c>
      <c r="C181" s="4">
        <v>0</v>
      </c>
      <c r="D181">
        <v>0</v>
      </c>
      <c r="E181" t="s">
        <v>212</v>
      </c>
      <c r="F181" t="s">
        <v>215</v>
      </c>
    </row>
    <row r="182" spans="1:6" x14ac:dyDescent="0.3">
      <c r="A182">
        <v>179</v>
      </c>
      <c r="B182" t="s">
        <v>220</v>
      </c>
      <c r="C182" s="4">
        <v>0</v>
      </c>
      <c r="D182">
        <v>0</v>
      </c>
      <c r="E182" t="s">
        <v>212</v>
      </c>
      <c r="F182" t="s">
        <v>215</v>
      </c>
    </row>
    <row r="183" spans="1:6" x14ac:dyDescent="0.3">
      <c r="A183">
        <v>180</v>
      </c>
      <c r="B183" t="s">
        <v>220</v>
      </c>
      <c r="C183" s="4">
        <v>0</v>
      </c>
      <c r="D183">
        <v>0</v>
      </c>
      <c r="E183" t="s">
        <v>212</v>
      </c>
      <c r="F183" t="s">
        <v>215</v>
      </c>
    </row>
    <row r="184" spans="1:6" x14ac:dyDescent="0.3">
      <c r="A184">
        <v>181</v>
      </c>
      <c r="B184" t="s">
        <v>220</v>
      </c>
      <c r="C184" s="4">
        <v>0</v>
      </c>
      <c r="D184">
        <v>0</v>
      </c>
      <c r="E184" t="s">
        <v>212</v>
      </c>
      <c r="F184" t="s">
        <v>215</v>
      </c>
    </row>
    <row r="185" spans="1:6" x14ac:dyDescent="0.3">
      <c r="A185">
        <v>182</v>
      </c>
      <c r="B185" t="s">
        <v>220</v>
      </c>
      <c r="C185" s="4">
        <v>0</v>
      </c>
      <c r="D185">
        <v>0</v>
      </c>
      <c r="E185" t="s">
        <v>212</v>
      </c>
      <c r="F185" t="s">
        <v>215</v>
      </c>
    </row>
    <row r="186" spans="1:6" x14ac:dyDescent="0.3">
      <c r="A186">
        <v>183</v>
      </c>
      <c r="B186" t="s">
        <v>220</v>
      </c>
      <c r="C186" s="4">
        <v>0</v>
      </c>
      <c r="D186">
        <v>0</v>
      </c>
      <c r="E186" t="s">
        <v>212</v>
      </c>
      <c r="F186" t="s">
        <v>215</v>
      </c>
    </row>
    <row r="187" spans="1:6" x14ac:dyDescent="0.3">
      <c r="A187">
        <v>184</v>
      </c>
      <c r="B187" t="s">
        <v>220</v>
      </c>
      <c r="C187" s="4">
        <v>0</v>
      </c>
      <c r="D187">
        <v>0</v>
      </c>
      <c r="E187" t="s">
        <v>212</v>
      </c>
      <c r="F187" t="s">
        <v>215</v>
      </c>
    </row>
    <row r="188" spans="1:6" x14ac:dyDescent="0.3">
      <c r="A188">
        <v>185</v>
      </c>
      <c r="B188" t="s">
        <v>220</v>
      </c>
      <c r="C188" s="4">
        <v>0</v>
      </c>
      <c r="D188">
        <v>0</v>
      </c>
      <c r="E188" t="s">
        <v>212</v>
      </c>
      <c r="F188" t="s">
        <v>215</v>
      </c>
    </row>
    <row r="189" spans="1:6" x14ac:dyDescent="0.3">
      <c r="A189">
        <v>186</v>
      </c>
      <c r="B189" t="s">
        <v>220</v>
      </c>
      <c r="C189" s="4">
        <v>0</v>
      </c>
      <c r="D189">
        <v>0</v>
      </c>
      <c r="E189" t="s">
        <v>212</v>
      </c>
      <c r="F189" t="s">
        <v>215</v>
      </c>
    </row>
    <row r="190" spans="1:6" x14ac:dyDescent="0.3">
      <c r="A190">
        <v>187</v>
      </c>
      <c r="B190" t="s">
        <v>220</v>
      </c>
      <c r="C190" s="4">
        <v>0</v>
      </c>
      <c r="D190">
        <v>0</v>
      </c>
      <c r="E190" t="s">
        <v>212</v>
      </c>
      <c r="F190" t="s">
        <v>215</v>
      </c>
    </row>
    <row r="191" spans="1:6" x14ac:dyDescent="0.3">
      <c r="A191">
        <v>188</v>
      </c>
      <c r="B191" t="s">
        <v>220</v>
      </c>
      <c r="C191" s="4">
        <v>0</v>
      </c>
      <c r="D191">
        <v>0</v>
      </c>
      <c r="E191" t="s">
        <v>212</v>
      </c>
      <c r="F191" t="s">
        <v>215</v>
      </c>
    </row>
    <row r="192" spans="1:6" x14ac:dyDescent="0.3">
      <c r="A192">
        <v>189</v>
      </c>
      <c r="B192" t="s">
        <v>220</v>
      </c>
      <c r="C192" s="4">
        <v>0</v>
      </c>
      <c r="D192">
        <v>0</v>
      </c>
      <c r="E192" t="s">
        <v>212</v>
      </c>
      <c r="F192" t="s">
        <v>215</v>
      </c>
    </row>
    <row r="193" spans="1:6" x14ac:dyDescent="0.3">
      <c r="A193">
        <v>190</v>
      </c>
      <c r="B193" t="s">
        <v>220</v>
      </c>
      <c r="C193" s="4">
        <v>0</v>
      </c>
      <c r="D193">
        <v>0</v>
      </c>
      <c r="E193" t="s">
        <v>212</v>
      </c>
      <c r="F193" t="s">
        <v>215</v>
      </c>
    </row>
    <row r="194" spans="1:6" x14ac:dyDescent="0.3">
      <c r="A194">
        <v>191</v>
      </c>
      <c r="B194" t="s">
        <v>220</v>
      </c>
      <c r="C194" s="4">
        <v>0</v>
      </c>
      <c r="D194">
        <v>0</v>
      </c>
      <c r="E194" t="s">
        <v>212</v>
      </c>
      <c r="F194" t="s">
        <v>215</v>
      </c>
    </row>
    <row r="195" spans="1:6" x14ac:dyDescent="0.3">
      <c r="A195">
        <v>192</v>
      </c>
      <c r="B195" t="s">
        <v>220</v>
      </c>
      <c r="C195" s="4">
        <v>0</v>
      </c>
      <c r="D195">
        <v>0</v>
      </c>
      <c r="E195" t="s">
        <v>212</v>
      </c>
      <c r="F195" t="s">
        <v>215</v>
      </c>
    </row>
    <row r="196" spans="1:6" x14ac:dyDescent="0.3">
      <c r="A196">
        <v>193</v>
      </c>
      <c r="B196" t="s">
        <v>220</v>
      </c>
      <c r="C196" s="4">
        <v>0</v>
      </c>
      <c r="D196">
        <v>0</v>
      </c>
      <c r="E196" t="s">
        <v>212</v>
      </c>
      <c r="F196" t="s">
        <v>215</v>
      </c>
    </row>
    <row r="197" spans="1:6" x14ac:dyDescent="0.3">
      <c r="A197">
        <v>194</v>
      </c>
      <c r="B197" t="s">
        <v>220</v>
      </c>
      <c r="C197" s="4">
        <v>0</v>
      </c>
      <c r="D197">
        <v>0</v>
      </c>
      <c r="E197" t="s">
        <v>212</v>
      </c>
      <c r="F197" t="s">
        <v>215</v>
      </c>
    </row>
    <row r="198" spans="1:6" x14ac:dyDescent="0.3">
      <c r="A198">
        <v>195</v>
      </c>
      <c r="B198" t="s">
        <v>220</v>
      </c>
      <c r="C198" s="4">
        <v>0</v>
      </c>
      <c r="D198">
        <v>0</v>
      </c>
      <c r="E198" t="s">
        <v>212</v>
      </c>
      <c r="F198" t="s">
        <v>215</v>
      </c>
    </row>
    <row r="199" spans="1:6" x14ac:dyDescent="0.3">
      <c r="A199">
        <v>196</v>
      </c>
      <c r="B199" t="s">
        <v>220</v>
      </c>
      <c r="C199" s="4">
        <v>0</v>
      </c>
      <c r="D199">
        <v>0</v>
      </c>
      <c r="E199" t="s">
        <v>212</v>
      </c>
      <c r="F199" t="s">
        <v>215</v>
      </c>
    </row>
    <row r="200" spans="1:6" x14ac:dyDescent="0.3">
      <c r="A200">
        <v>197</v>
      </c>
      <c r="B200" t="s">
        <v>220</v>
      </c>
      <c r="C200" s="4">
        <v>0</v>
      </c>
      <c r="D200">
        <v>0</v>
      </c>
      <c r="E200" t="s">
        <v>212</v>
      </c>
      <c r="F200" t="s">
        <v>215</v>
      </c>
    </row>
    <row r="201" spans="1:6" x14ac:dyDescent="0.3">
      <c r="A201">
        <v>198</v>
      </c>
      <c r="B201" t="s">
        <v>220</v>
      </c>
      <c r="C201" s="4">
        <v>0</v>
      </c>
      <c r="D201">
        <v>0</v>
      </c>
      <c r="E201" t="s">
        <v>212</v>
      </c>
      <c r="F201" t="s">
        <v>215</v>
      </c>
    </row>
    <row r="202" spans="1:6" x14ac:dyDescent="0.3">
      <c r="A202">
        <v>199</v>
      </c>
      <c r="B202" t="s">
        <v>220</v>
      </c>
      <c r="C202" s="4">
        <v>0</v>
      </c>
      <c r="D202">
        <v>0</v>
      </c>
      <c r="E202" t="s">
        <v>212</v>
      </c>
      <c r="F202" t="s">
        <v>215</v>
      </c>
    </row>
    <row r="203" spans="1:6" x14ac:dyDescent="0.3">
      <c r="A203">
        <v>200</v>
      </c>
      <c r="B203" t="s">
        <v>220</v>
      </c>
      <c r="C203" s="4">
        <v>0</v>
      </c>
      <c r="D203">
        <v>0</v>
      </c>
      <c r="E203" t="s">
        <v>212</v>
      </c>
      <c r="F203" t="s">
        <v>215</v>
      </c>
    </row>
    <row r="204" spans="1:6" x14ac:dyDescent="0.3">
      <c r="A204">
        <v>201</v>
      </c>
      <c r="B204" t="s">
        <v>220</v>
      </c>
      <c r="C204" s="4">
        <v>0</v>
      </c>
      <c r="D204">
        <v>0</v>
      </c>
      <c r="E204" t="s">
        <v>212</v>
      </c>
      <c r="F204" t="s">
        <v>215</v>
      </c>
    </row>
    <row r="205" spans="1:6" x14ac:dyDescent="0.3">
      <c r="A205">
        <v>202</v>
      </c>
      <c r="B205" t="s">
        <v>220</v>
      </c>
      <c r="C205" s="4">
        <v>0</v>
      </c>
      <c r="D205">
        <v>0</v>
      </c>
      <c r="E205" t="s">
        <v>212</v>
      </c>
      <c r="F205" t="s">
        <v>215</v>
      </c>
    </row>
    <row r="206" spans="1:6" x14ac:dyDescent="0.3">
      <c r="A206">
        <v>203</v>
      </c>
      <c r="B206" t="s">
        <v>220</v>
      </c>
      <c r="C206" s="4">
        <v>0</v>
      </c>
      <c r="D206">
        <v>0</v>
      </c>
      <c r="E206" t="s">
        <v>212</v>
      </c>
      <c r="F206" t="s">
        <v>215</v>
      </c>
    </row>
    <row r="207" spans="1:6" x14ac:dyDescent="0.3">
      <c r="A207">
        <v>204</v>
      </c>
      <c r="B207" t="s">
        <v>220</v>
      </c>
      <c r="C207" s="4">
        <v>0</v>
      </c>
      <c r="D207">
        <v>0</v>
      </c>
      <c r="E207" t="s">
        <v>212</v>
      </c>
      <c r="F207" t="s">
        <v>215</v>
      </c>
    </row>
    <row r="208" spans="1:6" x14ac:dyDescent="0.3">
      <c r="A208">
        <v>205</v>
      </c>
      <c r="B208" t="s">
        <v>220</v>
      </c>
      <c r="C208" s="4">
        <v>0</v>
      </c>
      <c r="D208">
        <v>0</v>
      </c>
      <c r="E208" t="s">
        <v>212</v>
      </c>
      <c r="F208" t="s">
        <v>215</v>
      </c>
    </row>
    <row r="209" spans="1:6" x14ac:dyDescent="0.3">
      <c r="A209">
        <v>206</v>
      </c>
      <c r="B209" t="s">
        <v>220</v>
      </c>
      <c r="C209" s="4">
        <v>0</v>
      </c>
      <c r="D209">
        <v>0</v>
      </c>
      <c r="E209" t="s">
        <v>212</v>
      </c>
      <c r="F209" t="s">
        <v>215</v>
      </c>
    </row>
    <row r="210" spans="1:6" x14ac:dyDescent="0.3">
      <c r="A210">
        <v>207</v>
      </c>
      <c r="B210" t="s">
        <v>220</v>
      </c>
      <c r="C210" s="4">
        <v>0</v>
      </c>
      <c r="D210">
        <v>0</v>
      </c>
      <c r="E210" t="s">
        <v>212</v>
      </c>
      <c r="F210" t="s">
        <v>215</v>
      </c>
    </row>
    <row r="211" spans="1:6" x14ac:dyDescent="0.3">
      <c r="A211">
        <v>208</v>
      </c>
      <c r="B211" t="s">
        <v>220</v>
      </c>
      <c r="C211" s="4">
        <v>0</v>
      </c>
      <c r="D211">
        <v>0</v>
      </c>
      <c r="E211" t="s">
        <v>212</v>
      </c>
      <c r="F211" t="s">
        <v>215</v>
      </c>
    </row>
    <row r="212" spans="1:6" x14ac:dyDescent="0.3">
      <c r="A212">
        <v>209</v>
      </c>
      <c r="B212" t="s">
        <v>220</v>
      </c>
      <c r="C212" s="4">
        <v>0</v>
      </c>
      <c r="D212">
        <v>0</v>
      </c>
      <c r="E212" t="s">
        <v>212</v>
      </c>
      <c r="F212" t="s">
        <v>215</v>
      </c>
    </row>
    <row r="213" spans="1:6" x14ac:dyDescent="0.3">
      <c r="A213">
        <v>210</v>
      </c>
      <c r="B213" t="s">
        <v>220</v>
      </c>
      <c r="C213" s="4">
        <v>0</v>
      </c>
      <c r="D213">
        <v>0</v>
      </c>
      <c r="E213" t="s">
        <v>212</v>
      </c>
      <c r="F213" t="s">
        <v>215</v>
      </c>
    </row>
    <row r="214" spans="1:6" x14ac:dyDescent="0.3">
      <c r="A214">
        <v>211</v>
      </c>
      <c r="B214" t="s">
        <v>220</v>
      </c>
      <c r="C214" s="4">
        <v>0</v>
      </c>
      <c r="D214">
        <v>0</v>
      </c>
      <c r="E214" t="s">
        <v>212</v>
      </c>
      <c r="F214" t="s">
        <v>215</v>
      </c>
    </row>
    <row r="215" spans="1:6" x14ac:dyDescent="0.3">
      <c r="A215">
        <v>212</v>
      </c>
      <c r="B215" t="s">
        <v>220</v>
      </c>
      <c r="C215" s="4">
        <v>0</v>
      </c>
      <c r="D215">
        <v>0</v>
      </c>
      <c r="E215" t="s">
        <v>212</v>
      </c>
      <c r="F215" t="s">
        <v>215</v>
      </c>
    </row>
    <row r="216" spans="1:6" x14ac:dyDescent="0.3">
      <c r="A216">
        <v>213</v>
      </c>
      <c r="B216" t="s">
        <v>220</v>
      </c>
      <c r="C216" s="4">
        <v>0</v>
      </c>
      <c r="D216">
        <v>0</v>
      </c>
      <c r="E216" t="s">
        <v>212</v>
      </c>
      <c r="F216" t="s">
        <v>215</v>
      </c>
    </row>
    <row r="217" spans="1:6" x14ac:dyDescent="0.3">
      <c r="A217">
        <v>214</v>
      </c>
      <c r="B217" t="s">
        <v>220</v>
      </c>
      <c r="C217" s="4">
        <v>0</v>
      </c>
      <c r="D217">
        <v>0</v>
      </c>
      <c r="E217" t="s">
        <v>212</v>
      </c>
      <c r="F217" t="s">
        <v>215</v>
      </c>
    </row>
    <row r="218" spans="1:6" x14ac:dyDescent="0.3">
      <c r="A218">
        <v>215</v>
      </c>
      <c r="B218" t="s">
        <v>220</v>
      </c>
      <c r="C218" s="4">
        <v>0</v>
      </c>
      <c r="D218">
        <v>0</v>
      </c>
      <c r="E218" t="s">
        <v>212</v>
      </c>
      <c r="F218" t="s">
        <v>215</v>
      </c>
    </row>
    <row r="219" spans="1:6" x14ac:dyDescent="0.3">
      <c r="A219">
        <v>216</v>
      </c>
      <c r="B219" t="s">
        <v>220</v>
      </c>
      <c r="C219" s="4">
        <v>0</v>
      </c>
      <c r="D219">
        <v>0</v>
      </c>
      <c r="E219" t="s">
        <v>212</v>
      </c>
      <c r="F219" t="s">
        <v>215</v>
      </c>
    </row>
    <row r="220" spans="1:6" x14ac:dyDescent="0.3">
      <c r="A220">
        <v>217</v>
      </c>
      <c r="B220" t="s">
        <v>220</v>
      </c>
      <c r="C220" s="4">
        <v>0</v>
      </c>
      <c r="D220">
        <v>0</v>
      </c>
      <c r="E220" t="s">
        <v>212</v>
      </c>
      <c r="F220" t="s">
        <v>215</v>
      </c>
    </row>
    <row r="221" spans="1:6" x14ac:dyDescent="0.3">
      <c r="A221">
        <v>218</v>
      </c>
      <c r="B221" t="s">
        <v>220</v>
      </c>
      <c r="C221" s="4">
        <v>0</v>
      </c>
      <c r="D221">
        <v>0</v>
      </c>
      <c r="E221" t="s">
        <v>212</v>
      </c>
      <c r="F221" t="s">
        <v>215</v>
      </c>
    </row>
    <row r="222" spans="1:6" x14ac:dyDescent="0.3">
      <c r="A222">
        <v>219</v>
      </c>
      <c r="B222" t="s">
        <v>220</v>
      </c>
      <c r="C222" s="4">
        <v>0</v>
      </c>
      <c r="D222">
        <v>0</v>
      </c>
      <c r="E222" t="s">
        <v>212</v>
      </c>
      <c r="F222" t="s">
        <v>215</v>
      </c>
    </row>
    <row r="223" spans="1:6" x14ac:dyDescent="0.3">
      <c r="A223">
        <v>220</v>
      </c>
      <c r="B223" t="s">
        <v>220</v>
      </c>
      <c r="C223" s="4">
        <v>0</v>
      </c>
      <c r="D223">
        <v>0</v>
      </c>
      <c r="E223" t="s">
        <v>212</v>
      </c>
      <c r="F223" t="s">
        <v>215</v>
      </c>
    </row>
    <row r="224" spans="1:6" x14ac:dyDescent="0.3">
      <c r="A224">
        <v>221</v>
      </c>
      <c r="B224" t="s">
        <v>220</v>
      </c>
      <c r="C224" s="4">
        <v>0</v>
      </c>
      <c r="D224">
        <v>0</v>
      </c>
      <c r="E224" t="s">
        <v>212</v>
      </c>
      <c r="F224" t="s">
        <v>215</v>
      </c>
    </row>
    <row r="225" spans="1:6" x14ac:dyDescent="0.3">
      <c r="A225">
        <v>222</v>
      </c>
      <c r="B225" t="s">
        <v>220</v>
      </c>
      <c r="C225" s="4">
        <v>0</v>
      </c>
      <c r="D225">
        <v>0</v>
      </c>
      <c r="E225" t="s">
        <v>212</v>
      </c>
      <c r="F225" t="s">
        <v>215</v>
      </c>
    </row>
    <row r="226" spans="1:6" x14ac:dyDescent="0.3">
      <c r="A226">
        <v>223</v>
      </c>
      <c r="B226" t="s">
        <v>220</v>
      </c>
      <c r="C226" s="4">
        <v>0</v>
      </c>
      <c r="D226">
        <v>0</v>
      </c>
      <c r="E226" t="s">
        <v>212</v>
      </c>
      <c r="F226" t="s">
        <v>215</v>
      </c>
    </row>
    <row r="227" spans="1:6" x14ac:dyDescent="0.3">
      <c r="A227">
        <v>224</v>
      </c>
      <c r="B227" t="s">
        <v>220</v>
      </c>
      <c r="C227" s="4">
        <v>0</v>
      </c>
      <c r="D227">
        <v>0</v>
      </c>
      <c r="E227" t="s">
        <v>212</v>
      </c>
      <c r="F227" t="s">
        <v>215</v>
      </c>
    </row>
    <row r="228" spans="1:6" x14ac:dyDescent="0.3">
      <c r="A228">
        <v>225</v>
      </c>
      <c r="B228" t="s">
        <v>220</v>
      </c>
      <c r="C228" s="4">
        <v>0</v>
      </c>
      <c r="D228">
        <v>0</v>
      </c>
      <c r="E228" t="s">
        <v>212</v>
      </c>
      <c r="F228" t="s">
        <v>215</v>
      </c>
    </row>
    <row r="229" spans="1:6" x14ac:dyDescent="0.3">
      <c r="A229">
        <v>226</v>
      </c>
      <c r="B229" t="s">
        <v>220</v>
      </c>
      <c r="C229" s="4">
        <v>0</v>
      </c>
      <c r="D229">
        <v>0</v>
      </c>
      <c r="E229" t="s">
        <v>212</v>
      </c>
      <c r="F229" t="s">
        <v>215</v>
      </c>
    </row>
    <row r="230" spans="1:6" x14ac:dyDescent="0.3">
      <c r="A230">
        <v>227</v>
      </c>
      <c r="B230" t="s">
        <v>220</v>
      </c>
      <c r="C230" s="4">
        <v>0</v>
      </c>
      <c r="D230">
        <v>0</v>
      </c>
      <c r="E230" t="s">
        <v>212</v>
      </c>
      <c r="F230" t="s">
        <v>215</v>
      </c>
    </row>
    <row r="231" spans="1:6" x14ac:dyDescent="0.3">
      <c r="A231">
        <v>228</v>
      </c>
      <c r="B231" t="s">
        <v>220</v>
      </c>
      <c r="C231" s="4">
        <v>0</v>
      </c>
      <c r="D231">
        <v>0</v>
      </c>
      <c r="E231" t="s">
        <v>212</v>
      </c>
      <c r="F231" t="s">
        <v>215</v>
      </c>
    </row>
    <row r="232" spans="1:6" x14ac:dyDescent="0.3">
      <c r="A232">
        <v>229</v>
      </c>
      <c r="B232" t="s">
        <v>220</v>
      </c>
      <c r="C232" s="4">
        <v>0</v>
      </c>
      <c r="D232">
        <v>0</v>
      </c>
      <c r="E232" t="s">
        <v>212</v>
      </c>
      <c r="F232" t="s">
        <v>215</v>
      </c>
    </row>
    <row r="233" spans="1:6" x14ac:dyDescent="0.3">
      <c r="A233">
        <v>230</v>
      </c>
      <c r="B233" t="s">
        <v>220</v>
      </c>
      <c r="C233" s="4">
        <v>0</v>
      </c>
      <c r="D233">
        <v>0</v>
      </c>
      <c r="E233" t="s">
        <v>212</v>
      </c>
      <c r="F233" t="s">
        <v>215</v>
      </c>
    </row>
    <row r="234" spans="1:6" x14ac:dyDescent="0.3">
      <c r="A234">
        <v>231</v>
      </c>
      <c r="B234" t="s">
        <v>220</v>
      </c>
      <c r="C234" s="4">
        <v>0</v>
      </c>
      <c r="D234">
        <v>0</v>
      </c>
      <c r="E234" t="s">
        <v>212</v>
      </c>
      <c r="F234" t="s">
        <v>215</v>
      </c>
    </row>
    <row r="235" spans="1:6" x14ac:dyDescent="0.3">
      <c r="A235">
        <v>232</v>
      </c>
      <c r="B235" t="s">
        <v>220</v>
      </c>
      <c r="C235" s="4">
        <v>0</v>
      </c>
      <c r="D235">
        <v>0</v>
      </c>
      <c r="E235" t="s">
        <v>212</v>
      </c>
      <c r="F235" t="s">
        <v>215</v>
      </c>
    </row>
    <row r="236" spans="1:6" x14ac:dyDescent="0.3">
      <c r="A236">
        <v>233</v>
      </c>
      <c r="B236" t="s">
        <v>220</v>
      </c>
      <c r="C236" s="4">
        <v>0</v>
      </c>
      <c r="D236">
        <v>0</v>
      </c>
      <c r="E236" t="s">
        <v>212</v>
      </c>
      <c r="F236" t="s">
        <v>215</v>
      </c>
    </row>
    <row r="237" spans="1:6" x14ac:dyDescent="0.3">
      <c r="A237">
        <v>234</v>
      </c>
      <c r="B237" t="s">
        <v>220</v>
      </c>
      <c r="C237" s="4">
        <v>0</v>
      </c>
      <c r="D237">
        <v>0</v>
      </c>
      <c r="E237" t="s">
        <v>212</v>
      </c>
      <c r="F237" t="s">
        <v>215</v>
      </c>
    </row>
    <row r="238" spans="1:6" x14ac:dyDescent="0.3">
      <c r="A238">
        <v>235</v>
      </c>
      <c r="B238" t="s">
        <v>220</v>
      </c>
      <c r="C238" s="4">
        <v>0</v>
      </c>
      <c r="D238">
        <v>0</v>
      </c>
      <c r="E238" t="s">
        <v>212</v>
      </c>
      <c r="F238" t="s">
        <v>215</v>
      </c>
    </row>
    <row r="239" spans="1:6" x14ac:dyDescent="0.3">
      <c r="A239">
        <v>236</v>
      </c>
      <c r="B239" t="s">
        <v>220</v>
      </c>
      <c r="C239" s="4">
        <v>0</v>
      </c>
      <c r="D239">
        <v>0</v>
      </c>
      <c r="E239" t="s">
        <v>212</v>
      </c>
      <c r="F239" t="s">
        <v>215</v>
      </c>
    </row>
    <row r="240" spans="1:6" x14ac:dyDescent="0.3">
      <c r="A240">
        <v>237</v>
      </c>
      <c r="B240" t="s">
        <v>220</v>
      </c>
      <c r="C240" s="4">
        <v>0</v>
      </c>
      <c r="D240">
        <v>0</v>
      </c>
      <c r="E240" t="s">
        <v>212</v>
      </c>
      <c r="F240" t="s">
        <v>215</v>
      </c>
    </row>
    <row r="241" spans="1:6" x14ac:dyDescent="0.3">
      <c r="A241">
        <v>238</v>
      </c>
      <c r="B241" t="s">
        <v>220</v>
      </c>
      <c r="C241" s="4">
        <v>0</v>
      </c>
      <c r="D241">
        <v>0</v>
      </c>
      <c r="E241" t="s">
        <v>212</v>
      </c>
      <c r="F241" t="s">
        <v>215</v>
      </c>
    </row>
    <row r="242" spans="1:6" x14ac:dyDescent="0.3">
      <c r="A242">
        <v>239</v>
      </c>
      <c r="B242" t="s">
        <v>220</v>
      </c>
      <c r="C242" s="4">
        <v>0</v>
      </c>
      <c r="D242">
        <v>0</v>
      </c>
      <c r="E242" t="s">
        <v>212</v>
      </c>
      <c r="F242" t="s">
        <v>215</v>
      </c>
    </row>
    <row r="243" spans="1:6" x14ac:dyDescent="0.3">
      <c r="A243">
        <v>240</v>
      </c>
      <c r="B243" t="s">
        <v>220</v>
      </c>
      <c r="C243" s="4">
        <v>0</v>
      </c>
      <c r="D243">
        <v>0</v>
      </c>
      <c r="E243" t="s">
        <v>212</v>
      </c>
      <c r="F243" t="s">
        <v>215</v>
      </c>
    </row>
    <row r="244" spans="1:6" x14ac:dyDescent="0.3">
      <c r="A244">
        <v>241</v>
      </c>
      <c r="B244" t="s">
        <v>220</v>
      </c>
      <c r="C244" s="4">
        <v>0</v>
      </c>
      <c r="D244">
        <v>0</v>
      </c>
      <c r="E244" t="s">
        <v>212</v>
      </c>
      <c r="F244" t="s">
        <v>215</v>
      </c>
    </row>
    <row r="245" spans="1:6" x14ac:dyDescent="0.3">
      <c r="A245">
        <v>242</v>
      </c>
      <c r="B245" t="s">
        <v>220</v>
      </c>
      <c r="C245" s="4">
        <v>0</v>
      </c>
      <c r="D245">
        <v>0</v>
      </c>
      <c r="E245" t="s">
        <v>212</v>
      </c>
      <c r="F245" t="s">
        <v>215</v>
      </c>
    </row>
    <row r="246" spans="1:6" x14ac:dyDescent="0.3">
      <c r="A246">
        <v>243</v>
      </c>
      <c r="B246" t="s">
        <v>220</v>
      </c>
      <c r="C246" s="4">
        <v>0</v>
      </c>
      <c r="D246">
        <v>0</v>
      </c>
      <c r="E246" t="s">
        <v>212</v>
      </c>
      <c r="F246" t="s">
        <v>215</v>
      </c>
    </row>
    <row r="247" spans="1:6" x14ac:dyDescent="0.3">
      <c r="A247">
        <v>244</v>
      </c>
      <c r="B247" t="s">
        <v>220</v>
      </c>
      <c r="C247" s="4">
        <v>0</v>
      </c>
      <c r="D247">
        <v>0</v>
      </c>
      <c r="E247" t="s">
        <v>212</v>
      </c>
      <c r="F247" t="s">
        <v>215</v>
      </c>
    </row>
    <row r="248" spans="1:6" x14ac:dyDescent="0.3">
      <c r="A248">
        <v>245</v>
      </c>
      <c r="B248" t="s">
        <v>220</v>
      </c>
      <c r="C248" s="4">
        <v>0</v>
      </c>
      <c r="D248">
        <v>0</v>
      </c>
      <c r="E248" t="s">
        <v>212</v>
      </c>
      <c r="F248" t="s">
        <v>215</v>
      </c>
    </row>
    <row r="249" spans="1:6" x14ac:dyDescent="0.3">
      <c r="A249">
        <v>246</v>
      </c>
      <c r="B249" t="s">
        <v>220</v>
      </c>
      <c r="C249" s="4">
        <v>0</v>
      </c>
      <c r="D249">
        <v>0</v>
      </c>
      <c r="E249" t="s">
        <v>212</v>
      </c>
      <c r="F249" t="s">
        <v>215</v>
      </c>
    </row>
    <row r="250" spans="1:6" x14ac:dyDescent="0.3">
      <c r="A250">
        <v>247</v>
      </c>
      <c r="B250" t="s">
        <v>220</v>
      </c>
      <c r="C250" s="4">
        <v>0</v>
      </c>
      <c r="D250">
        <v>0</v>
      </c>
      <c r="E250" t="s">
        <v>212</v>
      </c>
      <c r="F250" t="s">
        <v>215</v>
      </c>
    </row>
    <row r="251" spans="1:6" x14ac:dyDescent="0.3">
      <c r="A251">
        <v>248</v>
      </c>
      <c r="B251" t="s">
        <v>220</v>
      </c>
      <c r="C251" s="4">
        <v>0</v>
      </c>
      <c r="D251">
        <v>0</v>
      </c>
      <c r="E251" t="s">
        <v>212</v>
      </c>
      <c r="F251" t="s">
        <v>215</v>
      </c>
    </row>
    <row r="252" spans="1:6" x14ac:dyDescent="0.3">
      <c r="A252">
        <v>249</v>
      </c>
      <c r="B252" t="s">
        <v>220</v>
      </c>
      <c r="C252" s="4">
        <v>0</v>
      </c>
      <c r="D252">
        <v>0</v>
      </c>
      <c r="E252" t="s">
        <v>212</v>
      </c>
      <c r="F252" t="s">
        <v>215</v>
      </c>
    </row>
    <row r="253" spans="1:6" x14ac:dyDescent="0.3">
      <c r="A253">
        <v>250</v>
      </c>
      <c r="B253" t="s">
        <v>220</v>
      </c>
      <c r="C253" s="4">
        <v>0</v>
      </c>
      <c r="D253">
        <v>0</v>
      </c>
      <c r="E253" t="s">
        <v>212</v>
      </c>
      <c r="F253" t="s">
        <v>215</v>
      </c>
    </row>
    <row r="254" spans="1:6" x14ac:dyDescent="0.3">
      <c r="A254">
        <v>251</v>
      </c>
      <c r="B254" t="s">
        <v>220</v>
      </c>
      <c r="C254" s="4">
        <v>0</v>
      </c>
      <c r="D254">
        <v>0</v>
      </c>
      <c r="E254" t="s">
        <v>212</v>
      </c>
      <c r="F254" t="s">
        <v>215</v>
      </c>
    </row>
    <row r="255" spans="1:6" x14ac:dyDescent="0.3">
      <c r="A255">
        <v>252</v>
      </c>
      <c r="B255" t="s">
        <v>220</v>
      </c>
      <c r="C255" s="4">
        <v>0</v>
      </c>
      <c r="D255">
        <v>0</v>
      </c>
      <c r="E255" t="s">
        <v>212</v>
      </c>
      <c r="F255" t="s">
        <v>215</v>
      </c>
    </row>
    <row r="256" spans="1:6" x14ac:dyDescent="0.3">
      <c r="A256">
        <v>253</v>
      </c>
      <c r="B256" t="s">
        <v>220</v>
      </c>
      <c r="C256" s="4">
        <v>0</v>
      </c>
      <c r="D256">
        <v>0</v>
      </c>
      <c r="E256" t="s">
        <v>212</v>
      </c>
      <c r="F256" t="s">
        <v>215</v>
      </c>
    </row>
    <row r="257" spans="1:6" x14ac:dyDescent="0.3">
      <c r="A257">
        <v>254</v>
      </c>
      <c r="B257" t="s">
        <v>220</v>
      </c>
      <c r="C257" s="4">
        <v>0</v>
      </c>
      <c r="D257">
        <v>0</v>
      </c>
      <c r="E257" t="s">
        <v>212</v>
      </c>
      <c r="F257" t="s">
        <v>215</v>
      </c>
    </row>
    <row r="258" spans="1:6" x14ac:dyDescent="0.3">
      <c r="A258">
        <v>255</v>
      </c>
      <c r="B258" t="s">
        <v>220</v>
      </c>
      <c r="C258" s="4">
        <v>0</v>
      </c>
      <c r="D258">
        <v>0</v>
      </c>
      <c r="E258" t="s">
        <v>212</v>
      </c>
      <c r="F258" t="s">
        <v>215</v>
      </c>
    </row>
    <row r="259" spans="1:6" x14ac:dyDescent="0.3">
      <c r="A259">
        <v>256</v>
      </c>
      <c r="B259" t="s">
        <v>220</v>
      </c>
      <c r="C259" s="4">
        <v>0</v>
      </c>
      <c r="D259">
        <v>0</v>
      </c>
      <c r="E259" t="s">
        <v>212</v>
      </c>
      <c r="F259" t="s">
        <v>215</v>
      </c>
    </row>
    <row r="260" spans="1:6" x14ac:dyDescent="0.3">
      <c r="A260">
        <v>257</v>
      </c>
      <c r="B260" t="s">
        <v>220</v>
      </c>
      <c r="C260" s="4">
        <v>0</v>
      </c>
      <c r="D260">
        <v>0</v>
      </c>
      <c r="E260" t="s">
        <v>212</v>
      </c>
      <c r="F260" t="s">
        <v>215</v>
      </c>
    </row>
    <row r="261" spans="1:6" x14ac:dyDescent="0.3">
      <c r="A261">
        <v>258</v>
      </c>
      <c r="B261" t="s">
        <v>220</v>
      </c>
      <c r="C261" s="4">
        <v>0</v>
      </c>
      <c r="D261">
        <v>0</v>
      </c>
      <c r="E261" t="s">
        <v>212</v>
      </c>
      <c r="F261" t="s">
        <v>215</v>
      </c>
    </row>
    <row r="262" spans="1:6" x14ac:dyDescent="0.3">
      <c r="A262">
        <v>259</v>
      </c>
      <c r="B262" t="s">
        <v>220</v>
      </c>
      <c r="C262" s="4">
        <v>0</v>
      </c>
      <c r="D262">
        <v>0</v>
      </c>
      <c r="E262" t="s">
        <v>212</v>
      </c>
      <c r="F262" t="s">
        <v>215</v>
      </c>
    </row>
    <row r="263" spans="1:6" x14ac:dyDescent="0.3">
      <c r="A263">
        <v>260</v>
      </c>
      <c r="B263" t="s">
        <v>220</v>
      </c>
      <c r="C263" s="4">
        <v>0</v>
      </c>
      <c r="D263">
        <v>0</v>
      </c>
      <c r="E263" t="s">
        <v>212</v>
      </c>
      <c r="F263" t="s">
        <v>215</v>
      </c>
    </row>
    <row r="264" spans="1:6" x14ac:dyDescent="0.3">
      <c r="A264">
        <v>261</v>
      </c>
      <c r="B264" t="s">
        <v>220</v>
      </c>
      <c r="C264" s="4">
        <v>0</v>
      </c>
      <c r="D264">
        <v>0</v>
      </c>
      <c r="E264" t="s">
        <v>212</v>
      </c>
      <c r="F264" t="s">
        <v>215</v>
      </c>
    </row>
    <row r="265" spans="1:6" x14ac:dyDescent="0.3">
      <c r="A265">
        <v>262</v>
      </c>
      <c r="B265" t="s">
        <v>220</v>
      </c>
      <c r="C265" s="4">
        <v>0</v>
      </c>
      <c r="D265">
        <v>0</v>
      </c>
      <c r="E265" t="s">
        <v>212</v>
      </c>
      <c r="F265" t="s">
        <v>215</v>
      </c>
    </row>
    <row r="266" spans="1:6" x14ac:dyDescent="0.3">
      <c r="A266">
        <v>263</v>
      </c>
      <c r="B266" t="s">
        <v>220</v>
      </c>
      <c r="C266" s="4">
        <v>0</v>
      </c>
      <c r="D266">
        <v>0</v>
      </c>
      <c r="E266" t="s">
        <v>212</v>
      </c>
      <c r="F266" t="s">
        <v>215</v>
      </c>
    </row>
    <row r="267" spans="1:6" x14ac:dyDescent="0.3">
      <c r="A267">
        <v>264</v>
      </c>
      <c r="B267" t="s">
        <v>220</v>
      </c>
      <c r="C267" s="4">
        <v>0</v>
      </c>
      <c r="D267">
        <v>0</v>
      </c>
      <c r="E267" t="s">
        <v>212</v>
      </c>
      <c r="F267" t="s">
        <v>215</v>
      </c>
    </row>
    <row r="268" spans="1:6" x14ac:dyDescent="0.3">
      <c r="A268">
        <v>265</v>
      </c>
      <c r="B268" t="s">
        <v>220</v>
      </c>
      <c r="C268" s="4">
        <v>0</v>
      </c>
      <c r="D268">
        <v>0</v>
      </c>
      <c r="E268" t="s">
        <v>212</v>
      </c>
      <c r="F268" t="s">
        <v>215</v>
      </c>
    </row>
    <row r="269" spans="1:6" x14ac:dyDescent="0.3">
      <c r="A269">
        <v>266</v>
      </c>
      <c r="B269" t="s">
        <v>220</v>
      </c>
      <c r="C269" s="4">
        <v>0</v>
      </c>
      <c r="D269">
        <v>0</v>
      </c>
      <c r="E269" t="s">
        <v>212</v>
      </c>
      <c r="F269" t="s">
        <v>215</v>
      </c>
    </row>
    <row r="270" spans="1:6" x14ac:dyDescent="0.3">
      <c r="A270">
        <v>267</v>
      </c>
      <c r="B270" t="s">
        <v>220</v>
      </c>
      <c r="C270" s="4">
        <v>0</v>
      </c>
      <c r="D270">
        <v>0</v>
      </c>
      <c r="E270" t="s">
        <v>212</v>
      </c>
      <c r="F270" t="s">
        <v>215</v>
      </c>
    </row>
    <row r="271" spans="1:6" x14ac:dyDescent="0.3">
      <c r="A271">
        <v>268</v>
      </c>
      <c r="B271" t="s">
        <v>220</v>
      </c>
      <c r="C271" s="4">
        <v>0</v>
      </c>
      <c r="D271">
        <v>0</v>
      </c>
      <c r="E271" t="s">
        <v>212</v>
      </c>
      <c r="F271" t="s">
        <v>215</v>
      </c>
    </row>
    <row r="272" spans="1:6" x14ac:dyDescent="0.3">
      <c r="A272">
        <v>269</v>
      </c>
      <c r="B272" t="s">
        <v>220</v>
      </c>
      <c r="C272" s="4">
        <v>0</v>
      </c>
      <c r="D272">
        <v>0</v>
      </c>
      <c r="E272" t="s">
        <v>212</v>
      </c>
      <c r="F272" t="s">
        <v>215</v>
      </c>
    </row>
    <row r="273" spans="1:6" x14ac:dyDescent="0.3">
      <c r="A273">
        <v>270</v>
      </c>
      <c r="B273" t="s">
        <v>220</v>
      </c>
      <c r="C273" s="4">
        <v>0</v>
      </c>
      <c r="D273">
        <v>0</v>
      </c>
      <c r="E273" t="s">
        <v>212</v>
      </c>
      <c r="F273" t="s">
        <v>215</v>
      </c>
    </row>
    <row r="274" spans="1:6" x14ac:dyDescent="0.3">
      <c r="A274">
        <v>271</v>
      </c>
      <c r="B274" t="s">
        <v>220</v>
      </c>
      <c r="C274" s="4">
        <v>0</v>
      </c>
      <c r="D274">
        <v>0</v>
      </c>
      <c r="E274" t="s">
        <v>212</v>
      </c>
      <c r="F274" t="s">
        <v>215</v>
      </c>
    </row>
    <row r="275" spans="1:6" x14ac:dyDescent="0.3">
      <c r="A275">
        <v>272</v>
      </c>
      <c r="B275" t="s">
        <v>220</v>
      </c>
      <c r="C275" s="4">
        <v>0</v>
      </c>
      <c r="D275">
        <v>0</v>
      </c>
      <c r="E275" t="s">
        <v>212</v>
      </c>
      <c r="F275" t="s">
        <v>215</v>
      </c>
    </row>
    <row r="276" spans="1:6" x14ac:dyDescent="0.3">
      <c r="A276">
        <v>273</v>
      </c>
      <c r="B276" t="s">
        <v>220</v>
      </c>
      <c r="C276" s="4">
        <v>0</v>
      </c>
      <c r="D276">
        <v>0</v>
      </c>
      <c r="E276" t="s">
        <v>212</v>
      </c>
      <c r="F276" t="s">
        <v>215</v>
      </c>
    </row>
    <row r="277" spans="1:6" x14ac:dyDescent="0.3">
      <c r="A277">
        <v>274</v>
      </c>
      <c r="B277" t="s">
        <v>220</v>
      </c>
      <c r="C277" s="4">
        <v>0</v>
      </c>
      <c r="D277">
        <v>0</v>
      </c>
      <c r="E277" t="s">
        <v>212</v>
      </c>
      <c r="F277" t="s">
        <v>215</v>
      </c>
    </row>
    <row r="278" spans="1:6" x14ac:dyDescent="0.3">
      <c r="A278">
        <v>275</v>
      </c>
      <c r="B278" t="s">
        <v>220</v>
      </c>
      <c r="C278" s="4">
        <v>0</v>
      </c>
      <c r="D278">
        <v>0</v>
      </c>
      <c r="E278" t="s">
        <v>212</v>
      </c>
      <c r="F278" t="s">
        <v>215</v>
      </c>
    </row>
    <row r="279" spans="1:6" x14ac:dyDescent="0.3">
      <c r="A279">
        <v>276</v>
      </c>
      <c r="B279" t="s">
        <v>220</v>
      </c>
      <c r="C279" s="4">
        <v>0</v>
      </c>
      <c r="D279">
        <v>0</v>
      </c>
      <c r="E279" t="s">
        <v>212</v>
      </c>
      <c r="F279" t="s">
        <v>215</v>
      </c>
    </row>
    <row r="280" spans="1:6" x14ac:dyDescent="0.3">
      <c r="A280">
        <v>277</v>
      </c>
      <c r="B280" t="s">
        <v>220</v>
      </c>
      <c r="C280" s="4">
        <v>0</v>
      </c>
      <c r="D280">
        <v>0</v>
      </c>
      <c r="E280" t="s">
        <v>212</v>
      </c>
      <c r="F280" t="s">
        <v>215</v>
      </c>
    </row>
    <row r="281" spans="1:6" x14ac:dyDescent="0.3">
      <c r="A281">
        <v>278</v>
      </c>
      <c r="B281" t="s">
        <v>220</v>
      </c>
      <c r="C281" s="4">
        <v>0</v>
      </c>
      <c r="D281">
        <v>0</v>
      </c>
      <c r="E281" t="s">
        <v>212</v>
      </c>
      <c r="F281" t="s">
        <v>215</v>
      </c>
    </row>
    <row r="282" spans="1:6" x14ac:dyDescent="0.3">
      <c r="A282">
        <v>279</v>
      </c>
      <c r="B282" t="s">
        <v>220</v>
      </c>
      <c r="C282" s="4">
        <v>0</v>
      </c>
      <c r="D282">
        <v>0</v>
      </c>
      <c r="E282" t="s">
        <v>212</v>
      </c>
      <c r="F282" t="s">
        <v>215</v>
      </c>
    </row>
    <row r="283" spans="1:6" x14ac:dyDescent="0.3">
      <c r="A283">
        <v>280</v>
      </c>
      <c r="B283" t="s">
        <v>220</v>
      </c>
      <c r="C283" s="4">
        <v>0</v>
      </c>
      <c r="D283">
        <v>0</v>
      </c>
      <c r="E283" t="s">
        <v>212</v>
      </c>
      <c r="F283" t="s">
        <v>215</v>
      </c>
    </row>
    <row r="284" spans="1:6" x14ac:dyDescent="0.3">
      <c r="A284">
        <v>281</v>
      </c>
      <c r="B284" t="s">
        <v>220</v>
      </c>
      <c r="C284" s="4">
        <v>0</v>
      </c>
      <c r="D284">
        <v>0</v>
      </c>
      <c r="E284" t="s">
        <v>212</v>
      </c>
      <c r="F284" t="s">
        <v>215</v>
      </c>
    </row>
    <row r="285" spans="1:6" x14ac:dyDescent="0.3">
      <c r="A285">
        <v>282</v>
      </c>
      <c r="B285" t="s">
        <v>220</v>
      </c>
      <c r="C285" s="4">
        <v>0</v>
      </c>
      <c r="D285">
        <v>0</v>
      </c>
      <c r="E285" t="s">
        <v>212</v>
      </c>
      <c r="F285" t="s">
        <v>215</v>
      </c>
    </row>
    <row r="286" spans="1:6" x14ac:dyDescent="0.3">
      <c r="A286">
        <v>283</v>
      </c>
      <c r="B286" t="s">
        <v>220</v>
      </c>
      <c r="C286" s="4">
        <v>0</v>
      </c>
      <c r="D286">
        <v>0</v>
      </c>
      <c r="E286" t="s">
        <v>212</v>
      </c>
      <c r="F286" t="s">
        <v>215</v>
      </c>
    </row>
    <row r="287" spans="1:6" x14ac:dyDescent="0.3">
      <c r="A287">
        <v>284</v>
      </c>
      <c r="B287" t="s">
        <v>220</v>
      </c>
      <c r="C287" s="4">
        <v>0</v>
      </c>
      <c r="D287">
        <v>0</v>
      </c>
      <c r="E287" t="s">
        <v>212</v>
      </c>
      <c r="F287" t="s">
        <v>215</v>
      </c>
    </row>
    <row r="288" spans="1:6" x14ac:dyDescent="0.3">
      <c r="A288">
        <v>285</v>
      </c>
      <c r="B288" t="s">
        <v>220</v>
      </c>
      <c r="C288" s="4">
        <v>0</v>
      </c>
      <c r="D288">
        <v>0</v>
      </c>
      <c r="E288" t="s">
        <v>212</v>
      </c>
      <c r="F288" t="s">
        <v>215</v>
      </c>
    </row>
    <row r="289" spans="1:6" x14ac:dyDescent="0.3">
      <c r="A289">
        <v>286</v>
      </c>
      <c r="B289" t="s">
        <v>220</v>
      </c>
      <c r="C289" s="4">
        <v>0</v>
      </c>
      <c r="D289">
        <v>0</v>
      </c>
      <c r="E289" t="s">
        <v>212</v>
      </c>
      <c r="F289" t="s">
        <v>215</v>
      </c>
    </row>
    <row r="290" spans="1:6" x14ac:dyDescent="0.3">
      <c r="A290">
        <v>287</v>
      </c>
      <c r="B290" t="s">
        <v>220</v>
      </c>
      <c r="C290" s="4">
        <v>0</v>
      </c>
      <c r="D290">
        <v>0</v>
      </c>
      <c r="E290" t="s">
        <v>212</v>
      </c>
      <c r="F290" t="s">
        <v>215</v>
      </c>
    </row>
    <row r="291" spans="1:6" x14ac:dyDescent="0.3">
      <c r="A291">
        <v>288</v>
      </c>
      <c r="B291" t="s">
        <v>220</v>
      </c>
      <c r="C291" s="4">
        <v>0</v>
      </c>
      <c r="D291">
        <v>0</v>
      </c>
      <c r="E291" t="s">
        <v>212</v>
      </c>
      <c r="F291" t="s">
        <v>215</v>
      </c>
    </row>
    <row r="292" spans="1:6" x14ac:dyDescent="0.3">
      <c r="A292">
        <v>289</v>
      </c>
      <c r="B292" t="s">
        <v>220</v>
      </c>
      <c r="C292" s="4">
        <v>0</v>
      </c>
      <c r="D292">
        <v>0</v>
      </c>
      <c r="E292" t="s">
        <v>212</v>
      </c>
      <c r="F292" t="s">
        <v>215</v>
      </c>
    </row>
    <row r="293" spans="1:6" x14ac:dyDescent="0.3">
      <c r="A293">
        <v>290</v>
      </c>
      <c r="B293" t="s">
        <v>220</v>
      </c>
      <c r="C293" s="4">
        <v>0</v>
      </c>
      <c r="D293">
        <v>0</v>
      </c>
      <c r="E293" t="s">
        <v>212</v>
      </c>
      <c r="F293" t="s">
        <v>215</v>
      </c>
    </row>
    <row r="294" spans="1:6" x14ac:dyDescent="0.3">
      <c r="A294">
        <v>291</v>
      </c>
      <c r="B294" t="s">
        <v>220</v>
      </c>
      <c r="C294" s="4">
        <v>0</v>
      </c>
      <c r="D294">
        <v>0</v>
      </c>
      <c r="E294" t="s">
        <v>212</v>
      </c>
      <c r="F294" t="s">
        <v>215</v>
      </c>
    </row>
    <row r="295" spans="1:6" x14ac:dyDescent="0.3">
      <c r="A295">
        <v>292</v>
      </c>
      <c r="B295" t="s">
        <v>220</v>
      </c>
      <c r="C295" s="4">
        <v>0</v>
      </c>
      <c r="D295">
        <v>0</v>
      </c>
      <c r="E295" t="s">
        <v>212</v>
      </c>
      <c r="F295" t="s">
        <v>215</v>
      </c>
    </row>
    <row r="296" spans="1:6" x14ac:dyDescent="0.3">
      <c r="A296">
        <v>293</v>
      </c>
      <c r="B296" t="s">
        <v>220</v>
      </c>
      <c r="C296" s="4">
        <v>0</v>
      </c>
      <c r="D296">
        <v>0</v>
      </c>
      <c r="E296" t="s">
        <v>212</v>
      </c>
      <c r="F296" t="s">
        <v>215</v>
      </c>
    </row>
    <row r="297" spans="1:6" x14ac:dyDescent="0.3">
      <c r="A297">
        <v>294</v>
      </c>
      <c r="B297" t="s">
        <v>220</v>
      </c>
      <c r="C297" s="4">
        <v>0</v>
      </c>
      <c r="D297">
        <v>0</v>
      </c>
      <c r="E297" t="s">
        <v>212</v>
      </c>
      <c r="F297" t="s">
        <v>215</v>
      </c>
    </row>
    <row r="298" spans="1:6" x14ac:dyDescent="0.3">
      <c r="A298">
        <v>295</v>
      </c>
      <c r="B298" t="s">
        <v>220</v>
      </c>
      <c r="C298" s="4">
        <v>0</v>
      </c>
      <c r="D298">
        <v>0</v>
      </c>
      <c r="E298" t="s">
        <v>212</v>
      </c>
      <c r="F298" t="s">
        <v>215</v>
      </c>
    </row>
    <row r="299" spans="1:6" x14ac:dyDescent="0.3">
      <c r="A299">
        <v>296</v>
      </c>
      <c r="B299" t="s">
        <v>220</v>
      </c>
      <c r="C299" s="4">
        <v>0</v>
      </c>
      <c r="D299">
        <v>0</v>
      </c>
      <c r="E299" t="s">
        <v>212</v>
      </c>
      <c r="F299" t="s">
        <v>215</v>
      </c>
    </row>
    <row r="300" spans="1:6" x14ac:dyDescent="0.3">
      <c r="A300">
        <v>297</v>
      </c>
      <c r="B300" t="s">
        <v>220</v>
      </c>
      <c r="C300" s="4">
        <v>0</v>
      </c>
      <c r="D300">
        <v>0</v>
      </c>
      <c r="E300" t="s">
        <v>212</v>
      </c>
      <c r="F300" t="s">
        <v>215</v>
      </c>
    </row>
    <row r="301" spans="1:6" x14ac:dyDescent="0.3">
      <c r="A301">
        <v>298</v>
      </c>
      <c r="B301" t="s">
        <v>220</v>
      </c>
      <c r="C301" s="4">
        <v>0</v>
      </c>
      <c r="D301">
        <v>0</v>
      </c>
      <c r="E301" t="s">
        <v>212</v>
      </c>
      <c r="F301" t="s">
        <v>215</v>
      </c>
    </row>
    <row r="302" spans="1:6" x14ac:dyDescent="0.3">
      <c r="A302">
        <v>299</v>
      </c>
      <c r="B302" t="s">
        <v>220</v>
      </c>
      <c r="C302" s="4">
        <v>0</v>
      </c>
      <c r="D302">
        <v>0</v>
      </c>
      <c r="E302" t="s">
        <v>212</v>
      </c>
      <c r="F302" t="s">
        <v>215</v>
      </c>
    </row>
    <row r="303" spans="1:6" x14ac:dyDescent="0.3">
      <c r="A303">
        <v>300</v>
      </c>
      <c r="B303" t="s">
        <v>220</v>
      </c>
      <c r="C303" s="4">
        <v>0</v>
      </c>
      <c r="D303">
        <v>0</v>
      </c>
      <c r="E303" t="s">
        <v>212</v>
      </c>
      <c r="F303" t="s">
        <v>215</v>
      </c>
    </row>
    <row r="304" spans="1:6" x14ac:dyDescent="0.3">
      <c r="A304">
        <v>301</v>
      </c>
      <c r="B304" t="s">
        <v>220</v>
      </c>
      <c r="C304" s="4">
        <v>0</v>
      </c>
      <c r="D304">
        <v>0</v>
      </c>
      <c r="E304" t="s">
        <v>212</v>
      </c>
      <c r="F304" t="s">
        <v>215</v>
      </c>
    </row>
    <row r="305" spans="1:6" x14ac:dyDescent="0.3">
      <c r="A305">
        <v>302</v>
      </c>
      <c r="B305" t="s">
        <v>220</v>
      </c>
      <c r="C305" s="4">
        <v>0</v>
      </c>
      <c r="D305">
        <v>0</v>
      </c>
      <c r="E305" t="s">
        <v>212</v>
      </c>
      <c r="F305" t="s">
        <v>215</v>
      </c>
    </row>
    <row r="306" spans="1:6" x14ac:dyDescent="0.3">
      <c r="A306">
        <v>303</v>
      </c>
      <c r="B306" t="s">
        <v>220</v>
      </c>
      <c r="C306" s="4">
        <v>0</v>
      </c>
      <c r="D306">
        <v>0</v>
      </c>
      <c r="E306" t="s">
        <v>212</v>
      </c>
      <c r="F306" t="s">
        <v>215</v>
      </c>
    </row>
    <row r="307" spans="1:6" x14ac:dyDescent="0.3">
      <c r="A307">
        <v>304</v>
      </c>
      <c r="B307" t="s">
        <v>220</v>
      </c>
      <c r="C307" s="4">
        <v>0</v>
      </c>
      <c r="D307">
        <v>0</v>
      </c>
      <c r="E307" t="s">
        <v>212</v>
      </c>
      <c r="F307" t="s">
        <v>215</v>
      </c>
    </row>
    <row r="308" spans="1:6" x14ac:dyDescent="0.3">
      <c r="A308">
        <v>305</v>
      </c>
      <c r="B308" t="s">
        <v>220</v>
      </c>
      <c r="C308" s="4">
        <v>0</v>
      </c>
      <c r="D308">
        <v>0</v>
      </c>
      <c r="E308" t="s">
        <v>212</v>
      </c>
      <c r="F308" t="s">
        <v>215</v>
      </c>
    </row>
    <row r="309" spans="1:6" x14ac:dyDescent="0.3">
      <c r="A309">
        <v>306</v>
      </c>
      <c r="B309" t="s">
        <v>220</v>
      </c>
      <c r="C309" s="4">
        <v>0</v>
      </c>
      <c r="D309">
        <v>0</v>
      </c>
      <c r="E309" t="s">
        <v>212</v>
      </c>
      <c r="F309" t="s">
        <v>215</v>
      </c>
    </row>
    <row r="310" spans="1:6" x14ac:dyDescent="0.3">
      <c r="A310">
        <v>307</v>
      </c>
      <c r="B310" t="s">
        <v>220</v>
      </c>
      <c r="C310" s="4">
        <v>0</v>
      </c>
      <c r="D310">
        <v>0</v>
      </c>
      <c r="E310" t="s">
        <v>212</v>
      </c>
      <c r="F310" t="s">
        <v>215</v>
      </c>
    </row>
    <row r="311" spans="1:6" x14ac:dyDescent="0.3">
      <c r="A311">
        <v>308</v>
      </c>
      <c r="B311" t="s">
        <v>220</v>
      </c>
      <c r="C311" s="4">
        <v>0</v>
      </c>
      <c r="D311">
        <v>0</v>
      </c>
      <c r="E311" t="s">
        <v>212</v>
      </c>
      <c r="F311" t="s">
        <v>215</v>
      </c>
    </row>
    <row r="312" spans="1:6" x14ac:dyDescent="0.3">
      <c r="A312">
        <v>309</v>
      </c>
      <c r="B312" t="s">
        <v>220</v>
      </c>
      <c r="C312" s="4">
        <v>0</v>
      </c>
      <c r="D312">
        <v>0</v>
      </c>
      <c r="E312" t="s">
        <v>212</v>
      </c>
      <c r="F312" t="s">
        <v>215</v>
      </c>
    </row>
    <row r="313" spans="1:6" x14ac:dyDescent="0.3">
      <c r="A313">
        <v>310</v>
      </c>
      <c r="B313" t="s">
        <v>220</v>
      </c>
      <c r="C313" s="4">
        <v>0</v>
      </c>
      <c r="D313">
        <v>0</v>
      </c>
      <c r="E313" t="s">
        <v>212</v>
      </c>
      <c r="F313" t="s">
        <v>215</v>
      </c>
    </row>
    <row r="314" spans="1:6" x14ac:dyDescent="0.3">
      <c r="A314">
        <v>311</v>
      </c>
      <c r="B314" t="s">
        <v>220</v>
      </c>
      <c r="C314" s="4">
        <v>0</v>
      </c>
      <c r="D314">
        <v>0</v>
      </c>
      <c r="E314" t="s">
        <v>212</v>
      </c>
      <c r="F314" t="s">
        <v>215</v>
      </c>
    </row>
    <row r="315" spans="1:6" x14ac:dyDescent="0.3">
      <c r="A315">
        <v>312</v>
      </c>
      <c r="B315" t="s">
        <v>220</v>
      </c>
      <c r="C315" s="4">
        <v>0</v>
      </c>
      <c r="D315">
        <v>0</v>
      </c>
      <c r="E315" t="s">
        <v>212</v>
      </c>
      <c r="F315" t="s">
        <v>215</v>
      </c>
    </row>
    <row r="316" spans="1:6" x14ac:dyDescent="0.3">
      <c r="A316">
        <v>313</v>
      </c>
      <c r="B316" t="s">
        <v>220</v>
      </c>
      <c r="C316" s="4">
        <v>0</v>
      </c>
      <c r="D316">
        <v>0</v>
      </c>
      <c r="E316" t="s">
        <v>212</v>
      </c>
      <c r="F316" t="s">
        <v>215</v>
      </c>
    </row>
    <row r="317" spans="1:6" x14ac:dyDescent="0.3">
      <c r="A317">
        <v>314</v>
      </c>
      <c r="B317" t="s">
        <v>220</v>
      </c>
      <c r="C317" s="4">
        <v>0</v>
      </c>
      <c r="D317">
        <v>0</v>
      </c>
      <c r="E317" t="s">
        <v>212</v>
      </c>
      <c r="F317" t="s">
        <v>215</v>
      </c>
    </row>
    <row r="318" spans="1:6" x14ac:dyDescent="0.3">
      <c r="A318">
        <v>315</v>
      </c>
      <c r="B318" t="s">
        <v>220</v>
      </c>
      <c r="C318" s="4">
        <v>0</v>
      </c>
      <c r="D318">
        <v>0</v>
      </c>
      <c r="E318" t="s">
        <v>212</v>
      </c>
      <c r="F318" t="s">
        <v>215</v>
      </c>
    </row>
    <row r="319" spans="1:6" x14ac:dyDescent="0.3">
      <c r="A319">
        <v>316</v>
      </c>
      <c r="B319" t="s">
        <v>220</v>
      </c>
      <c r="C319" s="4">
        <v>0</v>
      </c>
      <c r="D319">
        <v>0</v>
      </c>
      <c r="E319" t="s">
        <v>212</v>
      </c>
      <c r="F319" t="s">
        <v>215</v>
      </c>
    </row>
    <row r="320" spans="1:6" x14ac:dyDescent="0.3">
      <c r="A320">
        <v>317</v>
      </c>
      <c r="B320" t="s">
        <v>220</v>
      </c>
      <c r="C320" s="4">
        <v>0</v>
      </c>
      <c r="D320">
        <v>0</v>
      </c>
      <c r="E320" t="s">
        <v>212</v>
      </c>
      <c r="F320" t="s">
        <v>215</v>
      </c>
    </row>
    <row r="321" spans="1:6" x14ac:dyDescent="0.3">
      <c r="A321">
        <v>318</v>
      </c>
      <c r="B321" t="s">
        <v>220</v>
      </c>
      <c r="C321" s="4">
        <v>0</v>
      </c>
      <c r="D321">
        <v>0</v>
      </c>
      <c r="E321" t="s">
        <v>212</v>
      </c>
      <c r="F321" t="s">
        <v>215</v>
      </c>
    </row>
    <row r="322" spans="1:6" x14ac:dyDescent="0.3">
      <c r="A322">
        <v>319</v>
      </c>
      <c r="B322" t="s">
        <v>220</v>
      </c>
      <c r="C322" s="4">
        <v>0</v>
      </c>
      <c r="D322">
        <v>0</v>
      </c>
      <c r="E322" t="s">
        <v>212</v>
      </c>
      <c r="F322" t="s">
        <v>215</v>
      </c>
    </row>
    <row r="323" spans="1:6" x14ac:dyDescent="0.3">
      <c r="A323">
        <v>320</v>
      </c>
      <c r="B323" t="s">
        <v>220</v>
      </c>
      <c r="C323" s="4">
        <v>0</v>
      </c>
      <c r="D323">
        <v>0</v>
      </c>
      <c r="E323" t="s">
        <v>212</v>
      </c>
      <c r="F323" t="s">
        <v>215</v>
      </c>
    </row>
    <row r="324" spans="1:6" x14ac:dyDescent="0.3">
      <c r="A324">
        <v>321</v>
      </c>
      <c r="B324" t="s">
        <v>220</v>
      </c>
      <c r="C324" s="4">
        <v>0</v>
      </c>
      <c r="D324">
        <v>0</v>
      </c>
      <c r="E324" t="s">
        <v>212</v>
      </c>
      <c r="F324" t="s">
        <v>215</v>
      </c>
    </row>
    <row r="325" spans="1:6" x14ac:dyDescent="0.3">
      <c r="A325">
        <v>322</v>
      </c>
      <c r="B325" t="s">
        <v>220</v>
      </c>
      <c r="C325" s="4">
        <v>0</v>
      </c>
      <c r="D325">
        <v>0</v>
      </c>
      <c r="E325" t="s">
        <v>212</v>
      </c>
      <c r="F325" t="s">
        <v>215</v>
      </c>
    </row>
    <row r="326" spans="1:6" x14ac:dyDescent="0.3">
      <c r="A326">
        <v>323</v>
      </c>
      <c r="B326" t="s">
        <v>220</v>
      </c>
      <c r="C326" s="4">
        <v>0</v>
      </c>
      <c r="D326">
        <v>0</v>
      </c>
      <c r="E326" t="s">
        <v>212</v>
      </c>
      <c r="F326" t="s">
        <v>215</v>
      </c>
    </row>
    <row r="327" spans="1:6" x14ac:dyDescent="0.3">
      <c r="A327">
        <v>324</v>
      </c>
      <c r="B327" t="s">
        <v>220</v>
      </c>
      <c r="C327" s="4">
        <v>0</v>
      </c>
      <c r="D327">
        <v>0</v>
      </c>
      <c r="E327" t="s">
        <v>212</v>
      </c>
      <c r="F327" t="s">
        <v>215</v>
      </c>
    </row>
    <row r="328" spans="1:6" x14ac:dyDescent="0.3">
      <c r="A328">
        <v>325</v>
      </c>
      <c r="B328" t="s">
        <v>220</v>
      </c>
      <c r="C328" s="4">
        <v>0</v>
      </c>
      <c r="D328">
        <v>0</v>
      </c>
      <c r="E328" t="s">
        <v>212</v>
      </c>
      <c r="F328" t="s">
        <v>215</v>
      </c>
    </row>
    <row r="329" spans="1:6" x14ac:dyDescent="0.3">
      <c r="A329">
        <v>326</v>
      </c>
      <c r="B329" t="s">
        <v>220</v>
      </c>
      <c r="C329" s="4">
        <v>0</v>
      </c>
      <c r="D329">
        <v>0</v>
      </c>
      <c r="E329" t="s">
        <v>212</v>
      </c>
      <c r="F329" t="s">
        <v>215</v>
      </c>
    </row>
    <row r="330" spans="1:6" x14ac:dyDescent="0.3">
      <c r="A330">
        <v>327</v>
      </c>
      <c r="B330" t="s">
        <v>220</v>
      </c>
      <c r="C330" s="4">
        <v>0</v>
      </c>
      <c r="D330">
        <v>0</v>
      </c>
      <c r="E330" t="s">
        <v>212</v>
      </c>
      <c r="F330" t="s">
        <v>215</v>
      </c>
    </row>
    <row r="331" spans="1:6" x14ac:dyDescent="0.3">
      <c r="A331">
        <v>328</v>
      </c>
      <c r="B331" t="s">
        <v>220</v>
      </c>
      <c r="C331" s="4">
        <v>0</v>
      </c>
      <c r="D331">
        <v>0</v>
      </c>
      <c r="E331" t="s">
        <v>212</v>
      </c>
      <c r="F331" t="s">
        <v>215</v>
      </c>
    </row>
    <row r="332" spans="1:6" x14ac:dyDescent="0.3">
      <c r="A332">
        <v>329</v>
      </c>
      <c r="B332" t="s">
        <v>220</v>
      </c>
      <c r="C332" s="4">
        <v>0</v>
      </c>
      <c r="D332">
        <v>0</v>
      </c>
      <c r="E332" t="s">
        <v>212</v>
      </c>
      <c r="F332" t="s">
        <v>215</v>
      </c>
    </row>
    <row r="333" spans="1:6" x14ac:dyDescent="0.3">
      <c r="A333">
        <v>330</v>
      </c>
      <c r="B333" t="s">
        <v>220</v>
      </c>
      <c r="C333" s="4">
        <v>0</v>
      </c>
      <c r="D333">
        <v>0</v>
      </c>
      <c r="E333" t="s">
        <v>212</v>
      </c>
      <c r="F333" t="s">
        <v>215</v>
      </c>
    </row>
    <row r="334" spans="1:6" x14ac:dyDescent="0.3">
      <c r="A334">
        <v>331</v>
      </c>
      <c r="B334" t="s">
        <v>220</v>
      </c>
      <c r="C334" s="4">
        <v>0</v>
      </c>
      <c r="D334">
        <v>0</v>
      </c>
      <c r="E334" t="s">
        <v>212</v>
      </c>
      <c r="F334" t="s">
        <v>215</v>
      </c>
    </row>
    <row r="335" spans="1:6" x14ac:dyDescent="0.3">
      <c r="A335">
        <v>332</v>
      </c>
      <c r="B335" t="s">
        <v>220</v>
      </c>
      <c r="C335" s="4">
        <v>0</v>
      </c>
      <c r="D335">
        <v>0</v>
      </c>
      <c r="E335" t="s">
        <v>212</v>
      </c>
      <c r="F335" t="s">
        <v>215</v>
      </c>
    </row>
    <row r="336" spans="1:6" x14ac:dyDescent="0.3">
      <c r="A336">
        <v>333</v>
      </c>
      <c r="B336" t="s">
        <v>220</v>
      </c>
      <c r="C336" s="4">
        <v>0</v>
      </c>
      <c r="D336">
        <v>0</v>
      </c>
      <c r="E336" t="s">
        <v>212</v>
      </c>
      <c r="F336" t="s">
        <v>215</v>
      </c>
    </row>
    <row r="337" spans="1:6" x14ac:dyDescent="0.3">
      <c r="A337">
        <v>334</v>
      </c>
      <c r="B337" t="s">
        <v>220</v>
      </c>
      <c r="C337" s="4">
        <v>0</v>
      </c>
      <c r="D337">
        <v>0</v>
      </c>
      <c r="E337" t="s">
        <v>212</v>
      </c>
      <c r="F337" t="s">
        <v>215</v>
      </c>
    </row>
    <row r="338" spans="1:6" x14ac:dyDescent="0.3">
      <c r="A338">
        <v>335</v>
      </c>
      <c r="B338" t="s">
        <v>220</v>
      </c>
      <c r="C338" s="4">
        <v>0</v>
      </c>
      <c r="D338">
        <v>0</v>
      </c>
      <c r="E338" t="s">
        <v>212</v>
      </c>
      <c r="F338" t="s">
        <v>215</v>
      </c>
    </row>
    <row r="339" spans="1:6" x14ac:dyDescent="0.3">
      <c r="A339">
        <v>336</v>
      </c>
      <c r="B339" t="s">
        <v>220</v>
      </c>
      <c r="C339" s="4">
        <v>0</v>
      </c>
      <c r="D339">
        <v>0</v>
      </c>
      <c r="E339" t="s">
        <v>212</v>
      </c>
      <c r="F339" t="s">
        <v>215</v>
      </c>
    </row>
    <row r="340" spans="1:6" x14ac:dyDescent="0.3">
      <c r="A340">
        <v>337</v>
      </c>
      <c r="B340" t="s">
        <v>220</v>
      </c>
      <c r="C340" s="4">
        <v>0</v>
      </c>
      <c r="D340">
        <v>0</v>
      </c>
      <c r="E340" t="s">
        <v>212</v>
      </c>
      <c r="F340" t="s">
        <v>215</v>
      </c>
    </row>
    <row r="341" spans="1:6" x14ac:dyDescent="0.3">
      <c r="A341">
        <v>338</v>
      </c>
      <c r="B341" t="s">
        <v>220</v>
      </c>
      <c r="C341" s="4">
        <v>0</v>
      </c>
      <c r="D341">
        <v>0</v>
      </c>
      <c r="E341" t="s">
        <v>212</v>
      </c>
      <c r="F341" t="s">
        <v>215</v>
      </c>
    </row>
    <row r="342" spans="1:6" x14ac:dyDescent="0.3">
      <c r="A342">
        <v>339</v>
      </c>
      <c r="B342" t="s">
        <v>220</v>
      </c>
      <c r="C342" s="4">
        <v>0</v>
      </c>
      <c r="D342">
        <v>0</v>
      </c>
      <c r="E342" t="s">
        <v>212</v>
      </c>
      <c r="F342" t="s">
        <v>215</v>
      </c>
    </row>
    <row r="343" spans="1:6" x14ac:dyDescent="0.3">
      <c r="A343">
        <v>340</v>
      </c>
      <c r="B343" t="s">
        <v>220</v>
      </c>
      <c r="C343" s="4">
        <v>0</v>
      </c>
      <c r="D343">
        <v>0</v>
      </c>
      <c r="E343" t="s">
        <v>212</v>
      </c>
      <c r="F343" t="s">
        <v>215</v>
      </c>
    </row>
    <row r="344" spans="1:6" x14ac:dyDescent="0.3">
      <c r="A344">
        <v>341</v>
      </c>
      <c r="B344" t="s">
        <v>220</v>
      </c>
      <c r="C344" s="4">
        <v>0</v>
      </c>
      <c r="D344">
        <v>0</v>
      </c>
      <c r="E344" t="s">
        <v>212</v>
      </c>
      <c r="F344" t="s">
        <v>215</v>
      </c>
    </row>
    <row r="345" spans="1:6" x14ac:dyDescent="0.3">
      <c r="A345">
        <v>342</v>
      </c>
      <c r="B345" t="s">
        <v>220</v>
      </c>
      <c r="C345" s="4">
        <v>0</v>
      </c>
      <c r="D345">
        <v>0</v>
      </c>
      <c r="E345" t="s">
        <v>212</v>
      </c>
      <c r="F345" t="s">
        <v>215</v>
      </c>
    </row>
    <row r="346" spans="1:6" x14ac:dyDescent="0.3">
      <c r="A346">
        <v>343</v>
      </c>
      <c r="B346" t="s">
        <v>220</v>
      </c>
      <c r="C346" s="4">
        <v>0</v>
      </c>
      <c r="D346">
        <v>0</v>
      </c>
      <c r="E346" t="s">
        <v>212</v>
      </c>
      <c r="F346" t="s">
        <v>215</v>
      </c>
    </row>
    <row r="347" spans="1:6" x14ac:dyDescent="0.3">
      <c r="A347">
        <v>344</v>
      </c>
      <c r="B347" t="s">
        <v>220</v>
      </c>
      <c r="C347" s="4">
        <v>0</v>
      </c>
      <c r="D347">
        <v>0</v>
      </c>
      <c r="E347" t="s">
        <v>212</v>
      </c>
      <c r="F347" t="s">
        <v>215</v>
      </c>
    </row>
    <row r="348" spans="1:6" x14ac:dyDescent="0.3">
      <c r="A348">
        <v>345</v>
      </c>
      <c r="B348" t="s">
        <v>220</v>
      </c>
      <c r="C348" s="4">
        <v>0</v>
      </c>
      <c r="D348">
        <v>0</v>
      </c>
      <c r="E348" t="s">
        <v>212</v>
      </c>
      <c r="F348" t="s">
        <v>215</v>
      </c>
    </row>
    <row r="349" spans="1:6" x14ac:dyDescent="0.3">
      <c r="A349">
        <v>346</v>
      </c>
      <c r="B349" t="s">
        <v>220</v>
      </c>
      <c r="C349" s="4">
        <v>0</v>
      </c>
      <c r="D349">
        <v>0</v>
      </c>
      <c r="E349" t="s">
        <v>212</v>
      </c>
      <c r="F349" t="s">
        <v>215</v>
      </c>
    </row>
    <row r="350" spans="1:6" x14ac:dyDescent="0.3">
      <c r="A350">
        <v>347</v>
      </c>
      <c r="B350" t="s">
        <v>220</v>
      </c>
      <c r="C350" s="4">
        <v>0</v>
      </c>
      <c r="D350">
        <v>0</v>
      </c>
      <c r="E350" t="s">
        <v>212</v>
      </c>
      <c r="F350" t="s">
        <v>215</v>
      </c>
    </row>
    <row r="351" spans="1:6" x14ac:dyDescent="0.3">
      <c r="A351">
        <v>348</v>
      </c>
      <c r="B351" t="s">
        <v>220</v>
      </c>
      <c r="C351" s="4">
        <v>0</v>
      </c>
      <c r="D351">
        <v>0</v>
      </c>
      <c r="E351" t="s">
        <v>212</v>
      </c>
      <c r="F351" t="s">
        <v>215</v>
      </c>
    </row>
    <row r="352" spans="1:6" x14ac:dyDescent="0.3">
      <c r="A352">
        <v>349</v>
      </c>
      <c r="B352" t="s">
        <v>220</v>
      </c>
      <c r="C352" s="4">
        <v>0</v>
      </c>
      <c r="D352">
        <v>0</v>
      </c>
      <c r="E352" t="s">
        <v>212</v>
      </c>
      <c r="F352" t="s">
        <v>215</v>
      </c>
    </row>
    <row r="353" spans="1:6" x14ac:dyDescent="0.3">
      <c r="A353">
        <v>350</v>
      </c>
      <c r="B353" t="s">
        <v>220</v>
      </c>
      <c r="C353" s="4">
        <v>0</v>
      </c>
      <c r="D353">
        <v>0</v>
      </c>
      <c r="E353" t="s">
        <v>212</v>
      </c>
      <c r="F353" t="s">
        <v>215</v>
      </c>
    </row>
    <row r="354" spans="1:6" x14ac:dyDescent="0.3">
      <c r="A354">
        <v>351</v>
      </c>
      <c r="B354" t="s">
        <v>220</v>
      </c>
      <c r="C354" s="4">
        <v>0</v>
      </c>
      <c r="D354">
        <v>0</v>
      </c>
      <c r="E354" t="s">
        <v>212</v>
      </c>
      <c r="F354" t="s">
        <v>215</v>
      </c>
    </row>
    <row r="355" spans="1:6" x14ac:dyDescent="0.3">
      <c r="A355">
        <v>352</v>
      </c>
      <c r="B355" t="s">
        <v>220</v>
      </c>
      <c r="C355" s="4">
        <v>0</v>
      </c>
      <c r="D355">
        <v>0</v>
      </c>
      <c r="E355" t="s">
        <v>212</v>
      </c>
      <c r="F355" t="s">
        <v>215</v>
      </c>
    </row>
    <row r="356" spans="1:6" x14ac:dyDescent="0.3">
      <c r="A356">
        <v>353</v>
      </c>
      <c r="B356" t="s">
        <v>1042</v>
      </c>
      <c r="C356" s="4">
        <v>0</v>
      </c>
      <c r="D356">
        <v>0</v>
      </c>
      <c r="E356" t="s">
        <v>212</v>
      </c>
      <c r="F356" t="s">
        <v>215</v>
      </c>
    </row>
    <row r="357" spans="1:6" x14ac:dyDescent="0.3">
      <c r="A357">
        <v>354</v>
      </c>
      <c r="B357" t="s">
        <v>1042</v>
      </c>
      <c r="C357" s="4">
        <v>0</v>
      </c>
      <c r="D357">
        <v>0</v>
      </c>
      <c r="E357" t="s">
        <v>212</v>
      </c>
      <c r="F357" t="s">
        <v>215</v>
      </c>
    </row>
    <row r="358" spans="1:6" x14ac:dyDescent="0.3">
      <c r="A358">
        <v>355</v>
      </c>
      <c r="B358" t="s">
        <v>1042</v>
      </c>
      <c r="C358" s="4">
        <v>0</v>
      </c>
      <c r="D358">
        <v>0</v>
      </c>
      <c r="E358" t="s">
        <v>212</v>
      </c>
      <c r="F358" t="s">
        <v>215</v>
      </c>
    </row>
    <row r="359" spans="1:6" x14ac:dyDescent="0.3">
      <c r="A359">
        <v>356</v>
      </c>
      <c r="B359" t="s">
        <v>1042</v>
      </c>
      <c r="C359" s="4">
        <v>0</v>
      </c>
      <c r="D359">
        <v>0</v>
      </c>
      <c r="E359" t="s">
        <v>212</v>
      </c>
      <c r="F359" t="s">
        <v>215</v>
      </c>
    </row>
    <row r="360" spans="1:6" x14ac:dyDescent="0.3">
      <c r="A360">
        <v>357</v>
      </c>
      <c r="B360" t="s">
        <v>1042</v>
      </c>
      <c r="C360" s="4">
        <v>0</v>
      </c>
      <c r="D360">
        <v>0</v>
      </c>
      <c r="E360" t="s">
        <v>212</v>
      </c>
      <c r="F360" t="s">
        <v>215</v>
      </c>
    </row>
    <row r="361" spans="1:6" x14ac:dyDescent="0.3">
      <c r="A361">
        <v>358</v>
      </c>
      <c r="B361" t="s">
        <v>1042</v>
      </c>
      <c r="C361" s="4">
        <v>0</v>
      </c>
      <c r="D361">
        <v>0</v>
      </c>
      <c r="E361" t="s">
        <v>212</v>
      </c>
      <c r="F361" t="s">
        <v>215</v>
      </c>
    </row>
    <row r="362" spans="1:6" x14ac:dyDescent="0.3">
      <c r="A362">
        <v>359</v>
      </c>
      <c r="B362" t="s">
        <v>1042</v>
      </c>
      <c r="C362" s="4">
        <v>0</v>
      </c>
      <c r="D362">
        <v>0</v>
      </c>
      <c r="E362" t="s">
        <v>212</v>
      </c>
      <c r="F362" t="s">
        <v>215</v>
      </c>
    </row>
    <row r="363" spans="1:6" x14ac:dyDescent="0.3">
      <c r="A363">
        <v>360</v>
      </c>
      <c r="B363" t="s">
        <v>1042</v>
      </c>
      <c r="C363" s="4">
        <v>0</v>
      </c>
      <c r="D363">
        <v>0</v>
      </c>
      <c r="E363" t="s">
        <v>212</v>
      </c>
      <c r="F36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63"/>
  <sheetViews>
    <sheetView topLeftCell="A3" workbookViewId="0">
      <selection activeCell="A4" sqref="A4"/>
    </sheetView>
  </sheetViews>
  <sheetFormatPr baseColWidth="10" defaultColWidth="9.109375" defaultRowHeight="14.4" x14ac:dyDescent="0.3"/>
  <cols>
    <col min="1" max="1" width="4"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row r="14" spans="1:6" x14ac:dyDescent="0.3">
      <c r="A14">
        <v>11</v>
      </c>
      <c r="B14" t="s">
        <v>221</v>
      </c>
      <c r="C14">
        <v>0</v>
      </c>
      <c r="D14">
        <v>0</v>
      </c>
      <c r="E14" t="s">
        <v>212</v>
      </c>
      <c r="F14" t="s">
        <v>215</v>
      </c>
    </row>
    <row r="15" spans="1:6" x14ac:dyDescent="0.3">
      <c r="A15">
        <v>12</v>
      </c>
      <c r="B15" t="s">
        <v>221</v>
      </c>
      <c r="C15">
        <v>0</v>
      </c>
      <c r="D15">
        <v>0</v>
      </c>
      <c r="E15" t="s">
        <v>212</v>
      </c>
      <c r="F15" t="s">
        <v>215</v>
      </c>
    </row>
    <row r="16" spans="1:6" x14ac:dyDescent="0.3">
      <c r="A16">
        <v>13</v>
      </c>
      <c r="B16" t="s">
        <v>221</v>
      </c>
      <c r="C16">
        <v>0</v>
      </c>
      <c r="D16">
        <v>0</v>
      </c>
      <c r="E16" t="s">
        <v>212</v>
      </c>
      <c r="F16" t="s">
        <v>215</v>
      </c>
    </row>
    <row r="17" spans="1:6" x14ac:dyDescent="0.3">
      <c r="A17">
        <v>14</v>
      </c>
      <c r="B17" t="s">
        <v>221</v>
      </c>
      <c r="C17">
        <v>0</v>
      </c>
      <c r="D17">
        <v>0</v>
      </c>
      <c r="E17" t="s">
        <v>212</v>
      </c>
      <c r="F17" t="s">
        <v>215</v>
      </c>
    </row>
    <row r="18" spans="1:6" x14ac:dyDescent="0.3">
      <c r="A18">
        <v>15</v>
      </c>
      <c r="B18" t="s">
        <v>221</v>
      </c>
      <c r="C18">
        <v>0</v>
      </c>
      <c r="D18">
        <v>0</v>
      </c>
      <c r="E18" t="s">
        <v>212</v>
      </c>
      <c r="F18" t="s">
        <v>215</v>
      </c>
    </row>
    <row r="19" spans="1:6" x14ac:dyDescent="0.3">
      <c r="A19">
        <v>16</v>
      </c>
      <c r="B19" t="s">
        <v>221</v>
      </c>
      <c r="C19">
        <v>0</v>
      </c>
      <c r="D19">
        <v>0</v>
      </c>
      <c r="E19" t="s">
        <v>212</v>
      </c>
      <c r="F19" t="s">
        <v>215</v>
      </c>
    </row>
    <row r="20" spans="1:6" x14ac:dyDescent="0.3">
      <c r="A20">
        <v>17</v>
      </c>
      <c r="B20" t="s">
        <v>221</v>
      </c>
      <c r="C20">
        <v>0</v>
      </c>
      <c r="D20">
        <v>0</v>
      </c>
      <c r="E20" t="s">
        <v>212</v>
      </c>
      <c r="F20" t="s">
        <v>215</v>
      </c>
    </row>
    <row r="21" spans="1:6" x14ac:dyDescent="0.3">
      <c r="A21">
        <v>18</v>
      </c>
      <c r="B21" t="s">
        <v>221</v>
      </c>
      <c r="C21">
        <v>0</v>
      </c>
      <c r="D21">
        <v>0</v>
      </c>
      <c r="E21" t="s">
        <v>212</v>
      </c>
      <c r="F21" t="s">
        <v>215</v>
      </c>
    </row>
    <row r="22" spans="1:6" x14ac:dyDescent="0.3">
      <c r="A22">
        <v>19</v>
      </c>
      <c r="B22" t="s">
        <v>221</v>
      </c>
      <c r="C22">
        <v>0</v>
      </c>
      <c r="D22">
        <v>0</v>
      </c>
      <c r="E22" t="s">
        <v>212</v>
      </c>
      <c r="F22" t="s">
        <v>215</v>
      </c>
    </row>
    <row r="23" spans="1:6" x14ac:dyDescent="0.3">
      <c r="A23">
        <v>20</v>
      </c>
      <c r="B23" t="s">
        <v>221</v>
      </c>
      <c r="C23">
        <v>0</v>
      </c>
      <c r="D23">
        <v>0</v>
      </c>
      <c r="E23" t="s">
        <v>212</v>
      </c>
      <c r="F23" t="s">
        <v>215</v>
      </c>
    </row>
    <row r="24" spans="1:6" x14ac:dyDescent="0.3">
      <c r="A24">
        <v>21</v>
      </c>
      <c r="B24" t="s">
        <v>221</v>
      </c>
      <c r="C24">
        <v>0</v>
      </c>
      <c r="D24">
        <v>0</v>
      </c>
      <c r="E24" t="s">
        <v>212</v>
      </c>
      <c r="F24" t="s">
        <v>215</v>
      </c>
    </row>
    <row r="25" spans="1:6" x14ac:dyDescent="0.3">
      <c r="A25">
        <v>22</v>
      </c>
      <c r="B25" t="s">
        <v>221</v>
      </c>
      <c r="C25">
        <v>0</v>
      </c>
      <c r="D25">
        <v>0</v>
      </c>
      <c r="E25" t="s">
        <v>212</v>
      </c>
      <c r="F25" t="s">
        <v>215</v>
      </c>
    </row>
    <row r="26" spans="1:6" x14ac:dyDescent="0.3">
      <c r="A26">
        <v>23</v>
      </c>
      <c r="B26" t="s">
        <v>221</v>
      </c>
      <c r="C26">
        <v>0</v>
      </c>
      <c r="D26">
        <v>0</v>
      </c>
      <c r="E26" t="s">
        <v>212</v>
      </c>
      <c r="F26" t="s">
        <v>215</v>
      </c>
    </row>
    <row r="27" spans="1:6" x14ac:dyDescent="0.3">
      <c r="A27">
        <v>24</v>
      </c>
      <c r="B27" t="s">
        <v>221</v>
      </c>
      <c r="C27">
        <v>0</v>
      </c>
      <c r="D27">
        <v>0</v>
      </c>
      <c r="E27" t="s">
        <v>212</v>
      </c>
      <c r="F27" t="s">
        <v>215</v>
      </c>
    </row>
    <row r="28" spans="1:6" x14ac:dyDescent="0.3">
      <c r="A28">
        <v>25</v>
      </c>
      <c r="B28" t="s">
        <v>221</v>
      </c>
      <c r="C28">
        <v>0</v>
      </c>
      <c r="D28">
        <v>0</v>
      </c>
      <c r="E28" t="s">
        <v>212</v>
      </c>
      <c r="F28" t="s">
        <v>215</v>
      </c>
    </row>
    <row r="29" spans="1:6" x14ac:dyDescent="0.3">
      <c r="A29">
        <v>26</v>
      </c>
      <c r="B29" t="s">
        <v>221</v>
      </c>
      <c r="C29">
        <v>0</v>
      </c>
      <c r="D29">
        <v>0</v>
      </c>
      <c r="E29" t="s">
        <v>212</v>
      </c>
      <c r="F29" t="s">
        <v>215</v>
      </c>
    </row>
    <row r="30" spans="1:6" x14ac:dyDescent="0.3">
      <c r="A30">
        <v>27</v>
      </c>
      <c r="B30" t="s">
        <v>221</v>
      </c>
      <c r="C30">
        <v>0</v>
      </c>
      <c r="D30">
        <v>0</v>
      </c>
      <c r="E30" t="s">
        <v>212</v>
      </c>
      <c r="F30" t="s">
        <v>215</v>
      </c>
    </row>
    <row r="31" spans="1:6" x14ac:dyDescent="0.3">
      <c r="A31">
        <v>28</v>
      </c>
      <c r="B31" t="s">
        <v>221</v>
      </c>
      <c r="C31">
        <v>0</v>
      </c>
      <c r="D31">
        <v>0</v>
      </c>
      <c r="E31" t="s">
        <v>212</v>
      </c>
      <c r="F31" t="s">
        <v>215</v>
      </c>
    </row>
    <row r="32" spans="1:6" x14ac:dyDescent="0.3">
      <c r="A32">
        <v>29</v>
      </c>
      <c r="B32" t="s">
        <v>221</v>
      </c>
      <c r="C32">
        <v>0</v>
      </c>
      <c r="D32">
        <v>0</v>
      </c>
      <c r="E32" t="s">
        <v>212</v>
      </c>
      <c r="F32" t="s">
        <v>215</v>
      </c>
    </row>
    <row r="33" spans="1:6" x14ac:dyDescent="0.3">
      <c r="A33">
        <v>30</v>
      </c>
      <c r="B33" t="s">
        <v>221</v>
      </c>
      <c r="C33">
        <v>0</v>
      </c>
      <c r="D33">
        <v>0</v>
      </c>
      <c r="E33" t="s">
        <v>212</v>
      </c>
      <c r="F33" t="s">
        <v>215</v>
      </c>
    </row>
    <row r="34" spans="1:6" x14ac:dyDescent="0.3">
      <c r="A34">
        <v>31</v>
      </c>
      <c r="B34" t="s">
        <v>221</v>
      </c>
      <c r="C34">
        <v>0</v>
      </c>
      <c r="D34">
        <v>0</v>
      </c>
      <c r="E34" t="s">
        <v>212</v>
      </c>
      <c r="F34" t="s">
        <v>215</v>
      </c>
    </row>
    <row r="35" spans="1:6" x14ac:dyDescent="0.3">
      <c r="A35">
        <v>32</v>
      </c>
      <c r="B35" t="s">
        <v>221</v>
      </c>
      <c r="C35">
        <v>0</v>
      </c>
      <c r="D35">
        <v>0</v>
      </c>
      <c r="E35" t="s">
        <v>212</v>
      </c>
      <c r="F35" t="s">
        <v>215</v>
      </c>
    </row>
    <row r="36" spans="1:6" x14ac:dyDescent="0.3">
      <c r="A36">
        <v>33</v>
      </c>
      <c r="B36" t="s">
        <v>221</v>
      </c>
      <c r="C36">
        <v>0</v>
      </c>
      <c r="D36">
        <v>0</v>
      </c>
      <c r="E36" t="s">
        <v>212</v>
      </c>
      <c r="F36" t="s">
        <v>215</v>
      </c>
    </row>
    <row r="37" spans="1:6" x14ac:dyDescent="0.3">
      <c r="A37">
        <v>34</v>
      </c>
      <c r="B37" t="s">
        <v>221</v>
      </c>
      <c r="C37">
        <v>0</v>
      </c>
      <c r="D37">
        <v>0</v>
      </c>
      <c r="E37" t="s">
        <v>212</v>
      </c>
      <c r="F37" t="s">
        <v>215</v>
      </c>
    </row>
    <row r="38" spans="1:6" x14ac:dyDescent="0.3">
      <c r="A38">
        <v>35</v>
      </c>
      <c r="B38" t="s">
        <v>221</v>
      </c>
      <c r="C38">
        <v>0</v>
      </c>
      <c r="D38">
        <v>0</v>
      </c>
      <c r="E38" t="s">
        <v>212</v>
      </c>
      <c r="F38" t="s">
        <v>215</v>
      </c>
    </row>
    <row r="39" spans="1:6" x14ac:dyDescent="0.3">
      <c r="A39">
        <v>36</v>
      </c>
      <c r="B39" t="s">
        <v>221</v>
      </c>
      <c r="C39">
        <v>0</v>
      </c>
      <c r="D39">
        <v>0</v>
      </c>
      <c r="E39" t="s">
        <v>212</v>
      </c>
      <c r="F39" t="s">
        <v>215</v>
      </c>
    </row>
    <row r="40" spans="1:6" x14ac:dyDescent="0.3">
      <c r="A40">
        <v>37</v>
      </c>
      <c r="B40" t="s">
        <v>221</v>
      </c>
      <c r="C40">
        <v>0</v>
      </c>
      <c r="D40">
        <v>0</v>
      </c>
      <c r="E40" t="s">
        <v>212</v>
      </c>
      <c r="F40" t="s">
        <v>215</v>
      </c>
    </row>
    <row r="41" spans="1:6" x14ac:dyDescent="0.3">
      <c r="A41">
        <v>38</v>
      </c>
      <c r="B41" t="s">
        <v>221</v>
      </c>
      <c r="C41">
        <v>0</v>
      </c>
      <c r="D41">
        <v>0</v>
      </c>
      <c r="E41" t="s">
        <v>212</v>
      </c>
      <c r="F41" t="s">
        <v>215</v>
      </c>
    </row>
    <row r="42" spans="1:6" x14ac:dyDescent="0.3">
      <c r="A42">
        <v>39</v>
      </c>
      <c r="B42" t="s">
        <v>221</v>
      </c>
      <c r="C42">
        <v>0</v>
      </c>
      <c r="D42">
        <v>0</v>
      </c>
      <c r="E42" t="s">
        <v>212</v>
      </c>
      <c r="F42" t="s">
        <v>215</v>
      </c>
    </row>
    <row r="43" spans="1:6" x14ac:dyDescent="0.3">
      <c r="A43">
        <v>40</v>
      </c>
      <c r="B43" t="s">
        <v>221</v>
      </c>
      <c r="C43">
        <v>0</v>
      </c>
      <c r="D43">
        <v>0</v>
      </c>
      <c r="E43" t="s">
        <v>212</v>
      </c>
      <c r="F43" t="s">
        <v>215</v>
      </c>
    </row>
    <row r="44" spans="1:6" x14ac:dyDescent="0.3">
      <c r="A44">
        <v>41</v>
      </c>
      <c r="B44" t="s">
        <v>221</v>
      </c>
      <c r="C44">
        <v>0</v>
      </c>
      <c r="D44">
        <v>0</v>
      </c>
      <c r="E44" t="s">
        <v>212</v>
      </c>
      <c r="F44" t="s">
        <v>215</v>
      </c>
    </row>
    <row r="45" spans="1:6" x14ac:dyDescent="0.3">
      <c r="A45">
        <v>42</v>
      </c>
      <c r="B45" t="s">
        <v>221</v>
      </c>
      <c r="C45">
        <v>0</v>
      </c>
      <c r="D45">
        <v>0</v>
      </c>
      <c r="E45" t="s">
        <v>212</v>
      </c>
      <c r="F45" t="s">
        <v>215</v>
      </c>
    </row>
    <row r="46" spans="1:6" x14ac:dyDescent="0.3">
      <c r="A46">
        <v>43</v>
      </c>
      <c r="B46" t="s">
        <v>221</v>
      </c>
      <c r="C46">
        <v>0</v>
      </c>
      <c r="D46">
        <v>0</v>
      </c>
      <c r="E46" t="s">
        <v>212</v>
      </c>
      <c r="F46" t="s">
        <v>215</v>
      </c>
    </row>
    <row r="47" spans="1:6" x14ac:dyDescent="0.3">
      <c r="A47">
        <v>44</v>
      </c>
      <c r="B47" t="s">
        <v>221</v>
      </c>
      <c r="C47">
        <v>0</v>
      </c>
      <c r="D47">
        <v>0</v>
      </c>
      <c r="E47" t="s">
        <v>212</v>
      </c>
      <c r="F47" t="s">
        <v>215</v>
      </c>
    </row>
    <row r="48" spans="1:6" x14ac:dyDescent="0.3">
      <c r="A48">
        <v>45</v>
      </c>
      <c r="B48" t="s">
        <v>221</v>
      </c>
      <c r="C48">
        <v>0</v>
      </c>
      <c r="D48">
        <v>0</v>
      </c>
      <c r="E48" t="s">
        <v>212</v>
      </c>
      <c r="F48" t="s">
        <v>215</v>
      </c>
    </row>
    <row r="49" spans="1:6" x14ac:dyDescent="0.3">
      <c r="A49">
        <v>46</v>
      </c>
      <c r="B49" t="s">
        <v>221</v>
      </c>
      <c r="C49">
        <v>0</v>
      </c>
      <c r="D49">
        <v>0</v>
      </c>
      <c r="E49" t="s">
        <v>212</v>
      </c>
      <c r="F49" t="s">
        <v>215</v>
      </c>
    </row>
    <row r="50" spans="1:6" x14ac:dyDescent="0.3">
      <c r="A50">
        <v>47</v>
      </c>
      <c r="B50" t="s">
        <v>221</v>
      </c>
      <c r="C50">
        <v>0</v>
      </c>
      <c r="D50">
        <v>0</v>
      </c>
      <c r="E50" t="s">
        <v>212</v>
      </c>
      <c r="F50" t="s">
        <v>215</v>
      </c>
    </row>
    <row r="51" spans="1:6" x14ac:dyDescent="0.3">
      <c r="A51">
        <v>48</v>
      </c>
      <c r="B51" t="s">
        <v>221</v>
      </c>
      <c r="C51">
        <v>0</v>
      </c>
      <c r="D51">
        <v>0</v>
      </c>
      <c r="E51" t="s">
        <v>212</v>
      </c>
      <c r="F51" t="s">
        <v>215</v>
      </c>
    </row>
    <row r="52" spans="1:6" x14ac:dyDescent="0.3">
      <c r="A52">
        <v>49</v>
      </c>
      <c r="B52" t="s">
        <v>221</v>
      </c>
      <c r="C52">
        <v>0</v>
      </c>
      <c r="D52">
        <v>0</v>
      </c>
      <c r="E52" t="s">
        <v>212</v>
      </c>
      <c r="F52" t="s">
        <v>215</v>
      </c>
    </row>
    <row r="53" spans="1:6" x14ac:dyDescent="0.3">
      <c r="A53">
        <v>50</v>
      </c>
      <c r="B53" t="s">
        <v>221</v>
      </c>
      <c r="C53">
        <v>0</v>
      </c>
      <c r="D53">
        <v>0</v>
      </c>
      <c r="E53" t="s">
        <v>212</v>
      </c>
      <c r="F53" t="s">
        <v>215</v>
      </c>
    </row>
    <row r="54" spans="1:6" x14ac:dyDescent="0.3">
      <c r="A54">
        <v>51</v>
      </c>
      <c r="B54" t="s">
        <v>221</v>
      </c>
      <c r="C54">
        <v>0</v>
      </c>
      <c r="D54">
        <v>0</v>
      </c>
      <c r="E54" t="s">
        <v>212</v>
      </c>
      <c r="F54" t="s">
        <v>215</v>
      </c>
    </row>
    <row r="55" spans="1:6" x14ac:dyDescent="0.3">
      <c r="A55">
        <v>52</v>
      </c>
      <c r="B55" t="s">
        <v>221</v>
      </c>
      <c r="C55">
        <v>0</v>
      </c>
      <c r="D55">
        <v>0</v>
      </c>
      <c r="E55" t="s">
        <v>212</v>
      </c>
      <c r="F55" t="s">
        <v>215</v>
      </c>
    </row>
    <row r="56" spans="1:6" x14ac:dyDescent="0.3">
      <c r="A56">
        <v>53</v>
      </c>
      <c r="B56" t="s">
        <v>221</v>
      </c>
      <c r="C56">
        <v>0</v>
      </c>
      <c r="D56">
        <v>0</v>
      </c>
      <c r="E56" t="s">
        <v>212</v>
      </c>
      <c r="F56" t="s">
        <v>215</v>
      </c>
    </row>
    <row r="57" spans="1:6" x14ac:dyDescent="0.3">
      <c r="A57">
        <v>54</v>
      </c>
      <c r="B57" t="s">
        <v>221</v>
      </c>
      <c r="C57">
        <v>0</v>
      </c>
      <c r="D57">
        <v>0</v>
      </c>
      <c r="E57" t="s">
        <v>212</v>
      </c>
      <c r="F57" t="s">
        <v>215</v>
      </c>
    </row>
    <row r="58" spans="1:6" x14ac:dyDescent="0.3">
      <c r="A58">
        <v>55</v>
      </c>
      <c r="B58" t="s">
        <v>221</v>
      </c>
      <c r="C58">
        <v>0</v>
      </c>
      <c r="D58">
        <v>0</v>
      </c>
      <c r="E58" t="s">
        <v>212</v>
      </c>
      <c r="F58" t="s">
        <v>215</v>
      </c>
    </row>
    <row r="59" spans="1:6" x14ac:dyDescent="0.3">
      <c r="A59">
        <v>56</v>
      </c>
      <c r="B59" t="s">
        <v>221</v>
      </c>
      <c r="C59">
        <v>0</v>
      </c>
      <c r="D59">
        <v>0</v>
      </c>
      <c r="E59" t="s">
        <v>212</v>
      </c>
      <c r="F59" t="s">
        <v>215</v>
      </c>
    </row>
    <row r="60" spans="1:6" x14ac:dyDescent="0.3">
      <c r="A60">
        <v>57</v>
      </c>
      <c r="B60" t="s">
        <v>221</v>
      </c>
      <c r="C60">
        <v>0</v>
      </c>
      <c r="D60">
        <v>0</v>
      </c>
      <c r="E60" t="s">
        <v>212</v>
      </c>
      <c r="F60" t="s">
        <v>215</v>
      </c>
    </row>
    <row r="61" spans="1:6" x14ac:dyDescent="0.3">
      <c r="A61">
        <v>58</v>
      </c>
      <c r="B61" t="s">
        <v>221</v>
      </c>
      <c r="C61">
        <v>0</v>
      </c>
      <c r="D61">
        <v>0</v>
      </c>
      <c r="E61" t="s">
        <v>212</v>
      </c>
      <c r="F61" t="s">
        <v>215</v>
      </c>
    </row>
    <row r="62" spans="1:6" x14ac:dyDescent="0.3">
      <c r="A62">
        <v>59</v>
      </c>
      <c r="B62" t="s">
        <v>221</v>
      </c>
      <c r="C62">
        <v>0</v>
      </c>
      <c r="D62">
        <v>0</v>
      </c>
      <c r="E62" t="s">
        <v>212</v>
      </c>
      <c r="F62" t="s">
        <v>215</v>
      </c>
    </row>
    <row r="63" spans="1:6" x14ac:dyDescent="0.3">
      <c r="A63">
        <v>60</v>
      </c>
      <c r="B63" t="s">
        <v>221</v>
      </c>
      <c r="C63">
        <v>0</v>
      </c>
      <c r="D63">
        <v>0</v>
      </c>
      <c r="E63" t="s">
        <v>212</v>
      </c>
      <c r="F63" t="s">
        <v>215</v>
      </c>
    </row>
    <row r="64" spans="1:6" x14ac:dyDescent="0.3">
      <c r="A64">
        <v>61</v>
      </c>
      <c r="B64" t="s">
        <v>221</v>
      </c>
      <c r="C64">
        <v>0</v>
      </c>
      <c r="D64">
        <v>0</v>
      </c>
      <c r="E64" t="s">
        <v>212</v>
      </c>
      <c r="F64" t="s">
        <v>215</v>
      </c>
    </row>
    <row r="65" spans="1:6" x14ac:dyDescent="0.3">
      <c r="A65">
        <v>62</v>
      </c>
      <c r="B65" t="s">
        <v>221</v>
      </c>
      <c r="C65">
        <v>0</v>
      </c>
      <c r="D65">
        <v>0</v>
      </c>
      <c r="E65" t="s">
        <v>212</v>
      </c>
      <c r="F65" t="s">
        <v>215</v>
      </c>
    </row>
    <row r="66" spans="1:6" x14ac:dyDescent="0.3">
      <c r="A66">
        <v>63</v>
      </c>
      <c r="B66" t="s">
        <v>221</v>
      </c>
      <c r="C66">
        <v>0</v>
      </c>
      <c r="D66">
        <v>0</v>
      </c>
      <c r="E66" t="s">
        <v>212</v>
      </c>
      <c r="F66" t="s">
        <v>215</v>
      </c>
    </row>
    <row r="67" spans="1:6" x14ac:dyDescent="0.3">
      <c r="A67">
        <v>64</v>
      </c>
      <c r="B67" t="s">
        <v>221</v>
      </c>
      <c r="C67">
        <v>0</v>
      </c>
      <c r="D67">
        <v>0</v>
      </c>
      <c r="E67" t="s">
        <v>212</v>
      </c>
      <c r="F67" t="s">
        <v>215</v>
      </c>
    </row>
    <row r="68" spans="1:6" x14ac:dyDescent="0.3">
      <c r="A68">
        <v>65</v>
      </c>
      <c r="B68" t="s">
        <v>221</v>
      </c>
      <c r="C68">
        <v>0</v>
      </c>
      <c r="D68">
        <v>0</v>
      </c>
      <c r="E68" t="s">
        <v>212</v>
      </c>
      <c r="F68" t="s">
        <v>215</v>
      </c>
    </row>
    <row r="69" spans="1:6" x14ac:dyDescent="0.3">
      <c r="A69">
        <v>66</v>
      </c>
      <c r="B69" t="s">
        <v>221</v>
      </c>
      <c r="C69">
        <v>0</v>
      </c>
      <c r="D69">
        <v>0</v>
      </c>
      <c r="E69" t="s">
        <v>212</v>
      </c>
      <c r="F69" t="s">
        <v>215</v>
      </c>
    </row>
    <row r="70" spans="1:6" x14ac:dyDescent="0.3">
      <c r="A70">
        <v>67</v>
      </c>
      <c r="B70" t="s">
        <v>221</v>
      </c>
      <c r="C70">
        <v>0</v>
      </c>
      <c r="D70">
        <v>0</v>
      </c>
      <c r="E70" t="s">
        <v>212</v>
      </c>
      <c r="F70" t="s">
        <v>215</v>
      </c>
    </row>
    <row r="71" spans="1:6" x14ac:dyDescent="0.3">
      <c r="A71">
        <v>68</v>
      </c>
      <c r="B71" t="s">
        <v>221</v>
      </c>
      <c r="C71">
        <v>0</v>
      </c>
      <c r="D71">
        <v>0</v>
      </c>
      <c r="E71" t="s">
        <v>212</v>
      </c>
      <c r="F71" t="s">
        <v>215</v>
      </c>
    </row>
    <row r="72" spans="1:6" x14ac:dyDescent="0.3">
      <c r="A72">
        <v>69</v>
      </c>
      <c r="B72" t="s">
        <v>221</v>
      </c>
      <c r="C72">
        <v>0</v>
      </c>
      <c r="D72">
        <v>0</v>
      </c>
      <c r="E72" t="s">
        <v>212</v>
      </c>
      <c r="F72" t="s">
        <v>215</v>
      </c>
    </row>
    <row r="73" spans="1:6" x14ac:dyDescent="0.3">
      <c r="A73">
        <v>70</v>
      </c>
      <c r="B73" t="s">
        <v>221</v>
      </c>
      <c r="C73">
        <v>0</v>
      </c>
      <c r="D73">
        <v>0</v>
      </c>
      <c r="E73" t="s">
        <v>212</v>
      </c>
      <c r="F73" t="s">
        <v>215</v>
      </c>
    </row>
    <row r="74" spans="1:6" x14ac:dyDescent="0.3">
      <c r="A74">
        <v>71</v>
      </c>
      <c r="B74" t="s">
        <v>221</v>
      </c>
      <c r="C74">
        <v>0</v>
      </c>
      <c r="D74">
        <v>0</v>
      </c>
      <c r="E74" t="s">
        <v>212</v>
      </c>
      <c r="F74" t="s">
        <v>215</v>
      </c>
    </row>
    <row r="75" spans="1:6" x14ac:dyDescent="0.3">
      <c r="A75">
        <v>72</v>
      </c>
      <c r="B75" t="s">
        <v>221</v>
      </c>
      <c r="C75">
        <v>0</v>
      </c>
      <c r="D75">
        <v>0</v>
      </c>
      <c r="E75" t="s">
        <v>212</v>
      </c>
      <c r="F75" t="s">
        <v>215</v>
      </c>
    </row>
    <row r="76" spans="1:6" x14ac:dyDescent="0.3">
      <c r="A76">
        <v>73</v>
      </c>
      <c r="B76" t="s">
        <v>221</v>
      </c>
      <c r="C76">
        <v>0</v>
      </c>
      <c r="D76">
        <v>0</v>
      </c>
      <c r="E76" t="s">
        <v>212</v>
      </c>
      <c r="F76" t="s">
        <v>215</v>
      </c>
    </row>
    <row r="77" spans="1:6" x14ac:dyDescent="0.3">
      <c r="A77">
        <v>74</v>
      </c>
      <c r="B77" t="s">
        <v>221</v>
      </c>
      <c r="C77">
        <v>0</v>
      </c>
      <c r="D77">
        <v>0</v>
      </c>
      <c r="E77" t="s">
        <v>212</v>
      </c>
      <c r="F77" t="s">
        <v>215</v>
      </c>
    </row>
    <row r="78" spans="1:6" x14ac:dyDescent="0.3">
      <c r="A78">
        <v>75</v>
      </c>
      <c r="B78" t="s">
        <v>221</v>
      </c>
      <c r="C78">
        <v>0</v>
      </c>
      <c r="D78">
        <v>0</v>
      </c>
      <c r="E78" t="s">
        <v>212</v>
      </c>
      <c r="F78" t="s">
        <v>215</v>
      </c>
    </row>
    <row r="79" spans="1:6" x14ac:dyDescent="0.3">
      <c r="A79">
        <v>76</v>
      </c>
      <c r="B79" t="s">
        <v>221</v>
      </c>
      <c r="C79">
        <v>0</v>
      </c>
      <c r="D79">
        <v>0</v>
      </c>
      <c r="E79" t="s">
        <v>212</v>
      </c>
      <c r="F79" t="s">
        <v>215</v>
      </c>
    </row>
    <row r="80" spans="1:6" x14ac:dyDescent="0.3">
      <c r="A80">
        <v>77</v>
      </c>
      <c r="B80" t="s">
        <v>221</v>
      </c>
      <c r="C80">
        <v>0</v>
      </c>
      <c r="D80">
        <v>0</v>
      </c>
      <c r="E80" t="s">
        <v>212</v>
      </c>
      <c r="F80" t="s">
        <v>215</v>
      </c>
    </row>
    <row r="81" spans="1:6" x14ac:dyDescent="0.3">
      <c r="A81">
        <v>78</v>
      </c>
      <c r="B81" t="s">
        <v>221</v>
      </c>
      <c r="C81">
        <v>0</v>
      </c>
      <c r="D81">
        <v>0</v>
      </c>
      <c r="E81" t="s">
        <v>212</v>
      </c>
      <c r="F81" t="s">
        <v>215</v>
      </c>
    </row>
    <row r="82" spans="1:6" x14ac:dyDescent="0.3">
      <c r="A82">
        <v>79</v>
      </c>
      <c r="B82" t="s">
        <v>221</v>
      </c>
      <c r="C82">
        <v>0</v>
      </c>
      <c r="D82">
        <v>0</v>
      </c>
      <c r="E82" t="s">
        <v>212</v>
      </c>
      <c r="F82" t="s">
        <v>215</v>
      </c>
    </row>
    <row r="83" spans="1:6" x14ac:dyDescent="0.3">
      <c r="A83">
        <v>80</v>
      </c>
      <c r="B83" t="s">
        <v>221</v>
      </c>
      <c r="C83">
        <v>0</v>
      </c>
      <c r="D83">
        <v>0</v>
      </c>
      <c r="E83" t="s">
        <v>212</v>
      </c>
      <c r="F83" t="s">
        <v>215</v>
      </c>
    </row>
    <row r="84" spans="1:6" x14ac:dyDescent="0.3">
      <c r="A84">
        <v>81</v>
      </c>
      <c r="B84" t="s">
        <v>221</v>
      </c>
      <c r="C84">
        <v>0</v>
      </c>
      <c r="D84">
        <v>0</v>
      </c>
      <c r="E84" t="s">
        <v>212</v>
      </c>
      <c r="F84" t="s">
        <v>215</v>
      </c>
    </row>
    <row r="85" spans="1:6" x14ac:dyDescent="0.3">
      <c r="A85">
        <v>82</v>
      </c>
      <c r="B85" t="s">
        <v>221</v>
      </c>
      <c r="C85">
        <v>0</v>
      </c>
      <c r="D85">
        <v>0</v>
      </c>
      <c r="E85" t="s">
        <v>212</v>
      </c>
      <c r="F85" t="s">
        <v>215</v>
      </c>
    </row>
    <row r="86" spans="1:6" x14ac:dyDescent="0.3">
      <c r="A86">
        <v>83</v>
      </c>
      <c r="B86" t="s">
        <v>221</v>
      </c>
      <c r="C86">
        <v>0</v>
      </c>
      <c r="D86">
        <v>0</v>
      </c>
      <c r="E86" t="s">
        <v>212</v>
      </c>
      <c r="F86" t="s">
        <v>215</v>
      </c>
    </row>
    <row r="87" spans="1:6" x14ac:dyDescent="0.3">
      <c r="A87">
        <v>84</v>
      </c>
      <c r="B87" t="s">
        <v>221</v>
      </c>
      <c r="C87">
        <v>0</v>
      </c>
      <c r="D87">
        <v>0</v>
      </c>
      <c r="E87" t="s">
        <v>212</v>
      </c>
      <c r="F87" t="s">
        <v>215</v>
      </c>
    </row>
    <row r="88" spans="1:6" x14ac:dyDescent="0.3">
      <c r="A88">
        <v>85</v>
      </c>
      <c r="B88" t="s">
        <v>221</v>
      </c>
      <c r="C88">
        <v>0</v>
      </c>
      <c r="D88">
        <v>0</v>
      </c>
      <c r="E88" t="s">
        <v>212</v>
      </c>
      <c r="F88" t="s">
        <v>215</v>
      </c>
    </row>
    <row r="89" spans="1:6" x14ac:dyDescent="0.3">
      <c r="A89">
        <v>86</v>
      </c>
      <c r="B89" t="s">
        <v>221</v>
      </c>
      <c r="C89">
        <v>0</v>
      </c>
      <c r="D89">
        <v>0</v>
      </c>
      <c r="E89" t="s">
        <v>212</v>
      </c>
      <c r="F89" t="s">
        <v>215</v>
      </c>
    </row>
    <row r="90" spans="1:6" x14ac:dyDescent="0.3">
      <c r="A90">
        <v>87</v>
      </c>
      <c r="B90" t="s">
        <v>221</v>
      </c>
      <c r="C90">
        <v>0</v>
      </c>
      <c r="D90">
        <v>0</v>
      </c>
      <c r="E90" t="s">
        <v>212</v>
      </c>
      <c r="F90" t="s">
        <v>215</v>
      </c>
    </row>
    <row r="91" spans="1:6" x14ac:dyDescent="0.3">
      <c r="A91">
        <v>88</v>
      </c>
      <c r="B91" t="s">
        <v>221</v>
      </c>
      <c r="C91">
        <v>0</v>
      </c>
      <c r="D91">
        <v>0</v>
      </c>
      <c r="E91" t="s">
        <v>212</v>
      </c>
      <c r="F91" t="s">
        <v>215</v>
      </c>
    </row>
    <row r="92" spans="1:6" x14ac:dyDescent="0.3">
      <c r="A92">
        <v>89</v>
      </c>
      <c r="B92" t="s">
        <v>221</v>
      </c>
      <c r="C92">
        <v>0</v>
      </c>
      <c r="D92">
        <v>0</v>
      </c>
      <c r="E92" t="s">
        <v>212</v>
      </c>
      <c r="F92" t="s">
        <v>215</v>
      </c>
    </row>
    <row r="93" spans="1:6" x14ac:dyDescent="0.3">
      <c r="A93">
        <v>90</v>
      </c>
      <c r="B93" t="s">
        <v>221</v>
      </c>
      <c r="C93">
        <v>0</v>
      </c>
      <c r="D93">
        <v>0</v>
      </c>
      <c r="E93" t="s">
        <v>212</v>
      </c>
      <c r="F93" t="s">
        <v>215</v>
      </c>
    </row>
    <row r="94" spans="1:6" x14ac:dyDescent="0.3">
      <c r="A94">
        <v>91</v>
      </c>
      <c r="B94" t="s">
        <v>221</v>
      </c>
      <c r="C94">
        <v>0</v>
      </c>
      <c r="D94">
        <v>0</v>
      </c>
      <c r="E94" t="s">
        <v>212</v>
      </c>
      <c r="F94" t="s">
        <v>215</v>
      </c>
    </row>
    <row r="95" spans="1:6" x14ac:dyDescent="0.3">
      <c r="A95">
        <v>92</v>
      </c>
      <c r="B95" t="s">
        <v>221</v>
      </c>
      <c r="C95">
        <v>0</v>
      </c>
      <c r="D95">
        <v>0</v>
      </c>
      <c r="E95" t="s">
        <v>212</v>
      </c>
      <c r="F95" t="s">
        <v>215</v>
      </c>
    </row>
    <row r="96" spans="1:6" x14ac:dyDescent="0.3">
      <c r="A96">
        <v>93</v>
      </c>
      <c r="B96" t="s">
        <v>221</v>
      </c>
      <c r="C96">
        <v>0</v>
      </c>
      <c r="D96">
        <v>0</v>
      </c>
      <c r="E96" t="s">
        <v>212</v>
      </c>
      <c r="F96" t="s">
        <v>215</v>
      </c>
    </row>
    <row r="97" spans="1:6" x14ac:dyDescent="0.3">
      <c r="A97">
        <v>94</v>
      </c>
      <c r="B97" t="s">
        <v>221</v>
      </c>
      <c r="C97">
        <v>0</v>
      </c>
      <c r="D97">
        <v>0</v>
      </c>
      <c r="E97" t="s">
        <v>212</v>
      </c>
      <c r="F97" t="s">
        <v>215</v>
      </c>
    </row>
    <row r="98" spans="1:6" x14ac:dyDescent="0.3">
      <c r="A98">
        <v>95</v>
      </c>
      <c r="B98" t="s">
        <v>221</v>
      </c>
      <c r="C98">
        <v>0</v>
      </c>
      <c r="D98">
        <v>0</v>
      </c>
      <c r="E98" t="s">
        <v>212</v>
      </c>
      <c r="F98" t="s">
        <v>215</v>
      </c>
    </row>
    <row r="99" spans="1:6" x14ac:dyDescent="0.3">
      <c r="A99">
        <v>96</v>
      </c>
      <c r="B99" t="s">
        <v>221</v>
      </c>
      <c r="C99">
        <v>0</v>
      </c>
      <c r="D99">
        <v>0</v>
      </c>
      <c r="E99" t="s">
        <v>212</v>
      </c>
      <c r="F99" t="s">
        <v>215</v>
      </c>
    </row>
    <row r="100" spans="1:6" x14ac:dyDescent="0.3">
      <c r="A100">
        <v>97</v>
      </c>
      <c r="B100" t="s">
        <v>221</v>
      </c>
      <c r="C100">
        <v>0</v>
      </c>
      <c r="D100">
        <v>0</v>
      </c>
      <c r="E100" t="s">
        <v>212</v>
      </c>
      <c r="F100" t="s">
        <v>215</v>
      </c>
    </row>
    <row r="101" spans="1:6" x14ac:dyDescent="0.3">
      <c r="A101">
        <v>98</v>
      </c>
      <c r="B101" t="s">
        <v>221</v>
      </c>
      <c r="C101">
        <v>0</v>
      </c>
      <c r="D101">
        <v>0</v>
      </c>
      <c r="E101" t="s">
        <v>212</v>
      </c>
      <c r="F101" t="s">
        <v>215</v>
      </c>
    </row>
    <row r="102" spans="1:6" x14ac:dyDescent="0.3">
      <c r="A102">
        <v>99</v>
      </c>
      <c r="B102" t="s">
        <v>221</v>
      </c>
      <c r="C102">
        <v>0</v>
      </c>
      <c r="D102">
        <v>0</v>
      </c>
      <c r="E102" t="s">
        <v>212</v>
      </c>
      <c r="F102" t="s">
        <v>215</v>
      </c>
    </row>
    <row r="103" spans="1:6" x14ac:dyDescent="0.3">
      <c r="A103">
        <v>100</v>
      </c>
      <c r="B103" t="s">
        <v>221</v>
      </c>
      <c r="C103">
        <v>0</v>
      </c>
      <c r="D103">
        <v>0</v>
      </c>
      <c r="E103" t="s">
        <v>212</v>
      </c>
      <c r="F103" t="s">
        <v>215</v>
      </c>
    </row>
    <row r="104" spans="1:6" x14ac:dyDescent="0.3">
      <c r="A104">
        <v>101</v>
      </c>
      <c r="B104" t="s">
        <v>221</v>
      </c>
      <c r="C104">
        <v>0</v>
      </c>
      <c r="D104">
        <v>0</v>
      </c>
      <c r="E104" t="s">
        <v>212</v>
      </c>
      <c r="F104" t="s">
        <v>215</v>
      </c>
    </row>
    <row r="105" spans="1:6" x14ac:dyDescent="0.3">
      <c r="A105">
        <v>102</v>
      </c>
      <c r="B105" t="s">
        <v>221</v>
      </c>
      <c r="C105">
        <v>0</v>
      </c>
      <c r="D105">
        <v>0</v>
      </c>
      <c r="E105" t="s">
        <v>212</v>
      </c>
      <c r="F105" t="s">
        <v>215</v>
      </c>
    </row>
    <row r="106" spans="1:6" x14ac:dyDescent="0.3">
      <c r="A106">
        <v>103</v>
      </c>
      <c r="B106" t="s">
        <v>221</v>
      </c>
      <c r="C106">
        <v>0</v>
      </c>
      <c r="D106">
        <v>0</v>
      </c>
      <c r="E106" t="s">
        <v>212</v>
      </c>
      <c r="F106" t="s">
        <v>215</v>
      </c>
    </row>
    <row r="107" spans="1:6" x14ac:dyDescent="0.3">
      <c r="A107">
        <v>104</v>
      </c>
      <c r="B107" t="s">
        <v>221</v>
      </c>
      <c r="C107">
        <v>0</v>
      </c>
      <c r="D107">
        <v>0</v>
      </c>
      <c r="E107" t="s">
        <v>212</v>
      </c>
      <c r="F107" t="s">
        <v>215</v>
      </c>
    </row>
    <row r="108" spans="1:6" x14ac:dyDescent="0.3">
      <c r="A108">
        <v>105</v>
      </c>
      <c r="B108" t="s">
        <v>221</v>
      </c>
      <c r="C108">
        <v>0</v>
      </c>
      <c r="D108">
        <v>0</v>
      </c>
      <c r="E108" t="s">
        <v>212</v>
      </c>
      <c r="F108" t="s">
        <v>215</v>
      </c>
    </row>
    <row r="109" spans="1:6" x14ac:dyDescent="0.3">
      <c r="A109">
        <v>106</v>
      </c>
      <c r="B109" t="s">
        <v>221</v>
      </c>
      <c r="C109">
        <v>0</v>
      </c>
      <c r="D109">
        <v>0</v>
      </c>
      <c r="E109" t="s">
        <v>212</v>
      </c>
      <c r="F109" t="s">
        <v>215</v>
      </c>
    </row>
    <row r="110" spans="1:6" x14ac:dyDescent="0.3">
      <c r="A110">
        <v>107</v>
      </c>
      <c r="B110" t="s">
        <v>221</v>
      </c>
      <c r="C110">
        <v>0</v>
      </c>
      <c r="D110">
        <v>0</v>
      </c>
      <c r="E110" t="s">
        <v>212</v>
      </c>
      <c r="F110" t="s">
        <v>215</v>
      </c>
    </row>
    <row r="111" spans="1:6" x14ac:dyDescent="0.3">
      <c r="A111">
        <v>108</v>
      </c>
      <c r="B111" t="s">
        <v>221</v>
      </c>
      <c r="C111">
        <v>0</v>
      </c>
      <c r="D111">
        <v>0</v>
      </c>
      <c r="E111" t="s">
        <v>212</v>
      </c>
      <c r="F111" t="s">
        <v>215</v>
      </c>
    </row>
    <row r="112" spans="1:6" x14ac:dyDescent="0.3">
      <c r="A112">
        <v>109</v>
      </c>
      <c r="B112" t="s">
        <v>221</v>
      </c>
      <c r="C112">
        <v>0</v>
      </c>
      <c r="D112">
        <v>0</v>
      </c>
      <c r="E112" t="s">
        <v>212</v>
      </c>
      <c r="F112" t="s">
        <v>215</v>
      </c>
    </row>
    <row r="113" spans="1:6" x14ac:dyDescent="0.3">
      <c r="A113">
        <v>110</v>
      </c>
      <c r="B113" t="s">
        <v>221</v>
      </c>
      <c r="C113">
        <v>0</v>
      </c>
      <c r="D113">
        <v>0</v>
      </c>
      <c r="E113" t="s">
        <v>212</v>
      </c>
      <c r="F113" t="s">
        <v>215</v>
      </c>
    </row>
    <row r="114" spans="1:6" x14ac:dyDescent="0.3">
      <c r="A114">
        <v>111</v>
      </c>
      <c r="B114" t="s">
        <v>221</v>
      </c>
      <c r="C114">
        <v>0</v>
      </c>
      <c r="D114">
        <v>0</v>
      </c>
      <c r="E114" t="s">
        <v>212</v>
      </c>
      <c r="F114" t="s">
        <v>215</v>
      </c>
    </row>
    <row r="115" spans="1:6" x14ac:dyDescent="0.3">
      <c r="A115">
        <v>112</v>
      </c>
      <c r="B115" t="s">
        <v>221</v>
      </c>
      <c r="C115">
        <v>0</v>
      </c>
      <c r="D115">
        <v>0</v>
      </c>
      <c r="E115" t="s">
        <v>212</v>
      </c>
      <c r="F115" t="s">
        <v>215</v>
      </c>
    </row>
    <row r="116" spans="1:6" x14ac:dyDescent="0.3">
      <c r="A116">
        <v>113</v>
      </c>
      <c r="B116" t="s">
        <v>221</v>
      </c>
      <c r="C116">
        <v>0</v>
      </c>
      <c r="D116">
        <v>0</v>
      </c>
      <c r="E116" t="s">
        <v>212</v>
      </c>
      <c r="F116" t="s">
        <v>215</v>
      </c>
    </row>
    <row r="117" spans="1:6" x14ac:dyDescent="0.3">
      <c r="A117">
        <v>114</v>
      </c>
      <c r="B117" t="s">
        <v>221</v>
      </c>
      <c r="C117">
        <v>0</v>
      </c>
      <c r="D117">
        <v>0</v>
      </c>
      <c r="E117" t="s">
        <v>212</v>
      </c>
      <c r="F117" t="s">
        <v>215</v>
      </c>
    </row>
    <row r="118" spans="1:6" x14ac:dyDescent="0.3">
      <c r="A118">
        <v>115</v>
      </c>
      <c r="B118" t="s">
        <v>221</v>
      </c>
      <c r="C118">
        <v>0</v>
      </c>
      <c r="D118">
        <v>0</v>
      </c>
      <c r="E118" t="s">
        <v>212</v>
      </c>
      <c r="F118" t="s">
        <v>215</v>
      </c>
    </row>
    <row r="119" spans="1:6" x14ac:dyDescent="0.3">
      <c r="A119">
        <v>116</v>
      </c>
      <c r="B119" t="s">
        <v>221</v>
      </c>
      <c r="C119">
        <v>0</v>
      </c>
      <c r="D119">
        <v>0</v>
      </c>
      <c r="E119" t="s">
        <v>212</v>
      </c>
      <c r="F119" t="s">
        <v>215</v>
      </c>
    </row>
    <row r="120" spans="1:6" x14ac:dyDescent="0.3">
      <c r="A120">
        <v>117</v>
      </c>
      <c r="B120" t="s">
        <v>221</v>
      </c>
      <c r="C120">
        <v>0</v>
      </c>
      <c r="D120">
        <v>0</v>
      </c>
      <c r="E120" t="s">
        <v>212</v>
      </c>
      <c r="F120" t="s">
        <v>215</v>
      </c>
    </row>
    <row r="121" spans="1:6" x14ac:dyDescent="0.3">
      <c r="A121">
        <v>118</v>
      </c>
      <c r="B121" t="s">
        <v>221</v>
      </c>
      <c r="C121">
        <v>0</v>
      </c>
      <c r="D121">
        <v>0</v>
      </c>
      <c r="E121" t="s">
        <v>212</v>
      </c>
      <c r="F121" t="s">
        <v>215</v>
      </c>
    </row>
    <row r="122" spans="1:6" x14ac:dyDescent="0.3">
      <c r="A122">
        <v>119</v>
      </c>
      <c r="B122" t="s">
        <v>221</v>
      </c>
      <c r="C122">
        <v>0</v>
      </c>
      <c r="D122">
        <v>0</v>
      </c>
      <c r="E122" t="s">
        <v>212</v>
      </c>
      <c r="F122" t="s">
        <v>215</v>
      </c>
    </row>
    <row r="123" spans="1:6" x14ac:dyDescent="0.3">
      <c r="A123">
        <v>120</v>
      </c>
      <c r="B123" t="s">
        <v>221</v>
      </c>
      <c r="C123">
        <v>0</v>
      </c>
      <c r="D123">
        <v>0</v>
      </c>
      <c r="E123" t="s">
        <v>212</v>
      </c>
      <c r="F123" t="s">
        <v>215</v>
      </c>
    </row>
    <row r="124" spans="1:6" x14ac:dyDescent="0.3">
      <c r="A124">
        <v>121</v>
      </c>
      <c r="B124" t="s">
        <v>221</v>
      </c>
      <c r="C124">
        <v>0</v>
      </c>
      <c r="D124">
        <v>0</v>
      </c>
      <c r="E124" t="s">
        <v>212</v>
      </c>
      <c r="F124" t="s">
        <v>215</v>
      </c>
    </row>
    <row r="125" spans="1:6" x14ac:dyDescent="0.3">
      <c r="A125">
        <v>122</v>
      </c>
      <c r="B125" t="s">
        <v>221</v>
      </c>
      <c r="C125">
        <v>0</v>
      </c>
      <c r="D125">
        <v>0</v>
      </c>
      <c r="E125" t="s">
        <v>212</v>
      </c>
      <c r="F125" t="s">
        <v>215</v>
      </c>
    </row>
    <row r="126" spans="1:6" x14ac:dyDescent="0.3">
      <c r="A126">
        <v>123</v>
      </c>
      <c r="B126" t="s">
        <v>221</v>
      </c>
      <c r="C126">
        <v>0</v>
      </c>
      <c r="D126">
        <v>0</v>
      </c>
      <c r="E126" t="s">
        <v>212</v>
      </c>
      <c r="F126" t="s">
        <v>215</v>
      </c>
    </row>
    <row r="127" spans="1:6" x14ac:dyDescent="0.3">
      <c r="A127">
        <v>124</v>
      </c>
      <c r="B127" t="s">
        <v>221</v>
      </c>
      <c r="C127">
        <v>0</v>
      </c>
      <c r="D127">
        <v>0</v>
      </c>
      <c r="E127" t="s">
        <v>212</v>
      </c>
      <c r="F127" t="s">
        <v>215</v>
      </c>
    </row>
    <row r="128" spans="1:6" x14ac:dyDescent="0.3">
      <c r="A128">
        <v>125</v>
      </c>
      <c r="B128" t="s">
        <v>221</v>
      </c>
      <c r="C128">
        <v>0</v>
      </c>
      <c r="D128">
        <v>0</v>
      </c>
      <c r="E128" t="s">
        <v>212</v>
      </c>
      <c r="F128" t="s">
        <v>215</v>
      </c>
    </row>
    <row r="129" spans="1:6" x14ac:dyDescent="0.3">
      <c r="A129">
        <v>126</v>
      </c>
      <c r="B129" t="s">
        <v>221</v>
      </c>
      <c r="C129">
        <v>0</v>
      </c>
      <c r="D129">
        <v>0</v>
      </c>
      <c r="E129" t="s">
        <v>212</v>
      </c>
      <c r="F129" t="s">
        <v>215</v>
      </c>
    </row>
    <row r="130" spans="1:6" x14ac:dyDescent="0.3">
      <c r="A130">
        <v>127</v>
      </c>
      <c r="B130" t="s">
        <v>221</v>
      </c>
      <c r="C130">
        <v>4779.6000000000004</v>
      </c>
      <c r="D130">
        <v>0</v>
      </c>
      <c r="E130" t="s">
        <v>212</v>
      </c>
      <c r="F130" t="s">
        <v>215</v>
      </c>
    </row>
    <row r="131" spans="1:6" x14ac:dyDescent="0.3">
      <c r="A131">
        <v>128</v>
      </c>
      <c r="B131" t="s">
        <v>221</v>
      </c>
      <c r="C131">
        <v>4779.6000000000004</v>
      </c>
      <c r="D131">
        <v>0</v>
      </c>
      <c r="E131" t="s">
        <v>212</v>
      </c>
      <c r="F131" t="s">
        <v>215</v>
      </c>
    </row>
    <row r="132" spans="1:6" x14ac:dyDescent="0.3">
      <c r="A132">
        <v>129</v>
      </c>
      <c r="B132" t="s">
        <v>221</v>
      </c>
      <c r="C132">
        <v>0</v>
      </c>
      <c r="D132">
        <v>0</v>
      </c>
      <c r="E132" t="s">
        <v>212</v>
      </c>
      <c r="F132" t="s">
        <v>215</v>
      </c>
    </row>
    <row r="133" spans="1:6" x14ac:dyDescent="0.3">
      <c r="A133">
        <v>130</v>
      </c>
      <c r="B133" t="s">
        <v>221</v>
      </c>
      <c r="C133">
        <v>0</v>
      </c>
      <c r="D133">
        <v>0</v>
      </c>
      <c r="E133" t="s">
        <v>212</v>
      </c>
      <c r="F133" t="s">
        <v>215</v>
      </c>
    </row>
    <row r="134" spans="1:6" x14ac:dyDescent="0.3">
      <c r="A134">
        <v>131</v>
      </c>
      <c r="B134" t="s">
        <v>221</v>
      </c>
      <c r="C134">
        <v>0</v>
      </c>
      <c r="D134">
        <v>0</v>
      </c>
      <c r="E134" t="s">
        <v>212</v>
      </c>
      <c r="F134" t="s">
        <v>215</v>
      </c>
    </row>
    <row r="135" spans="1:6" x14ac:dyDescent="0.3">
      <c r="A135">
        <v>132</v>
      </c>
      <c r="B135" t="s">
        <v>221</v>
      </c>
      <c r="C135">
        <v>0</v>
      </c>
      <c r="D135">
        <v>0</v>
      </c>
      <c r="E135" t="s">
        <v>212</v>
      </c>
      <c r="F135" t="s">
        <v>215</v>
      </c>
    </row>
    <row r="136" spans="1:6" x14ac:dyDescent="0.3">
      <c r="A136">
        <v>133</v>
      </c>
      <c r="B136" t="s">
        <v>221</v>
      </c>
      <c r="C136">
        <v>0</v>
      </c>
      <c r="D136">
        <v>0</v>
      </c>
      <c r="E136" t="s">
        <v>212</v>
      </c>
      <c r="F136" t="s">
        <v>215</v>
      </c>
    </row>
    <row r="137" spans="1:6" x14ac:dyDescent="0.3">
      <c r="A137">
        <v>134</v>
      </c>
      <c r="B137" t="s">
        <v>221</v>
      </c>
      <c r="C137">
        <v>0</v>
      </c>
      <c r="D137">
        <v>0</v>
      </c>
      <c r="E137" t="s">
        <v>212</v>
      </c>
      <c r="F137" t="s">
        <v>215</v>
      </c>
    </row>
    <row r="138" spans="1:6" x14ac:dyDescent="0.3">
      <c r="A138">
        <v>135</v>
      </c>
      <c r="B138" t="s">
        <v>221</v>
      </c>
      <c r="C138">
        <v>0</v>
      </c>
      <c r="D138">
        <v>0</v>
      </c>
      <c r="E138" t="s">
        <v>212</v>
      </c>
      <c r="F138" t="s">
        <v>215</v>
      </c>
    </row>
    <row r="139" spans="1:6" x14ac:dyDescent="0.3">
      <c r="A139">
        <v>136</v>
      </c>
      <c r="B139" t="s">
        <v>221</v>
      </c>
      <c r="C139">
        <v>4779.6000000000004</v>
      </c>
      <c r="D139">
        <v>0</v>
      </c>
      <c r="E139" t="s">
        <v>212</v>
      </c>
      <c r="F139" t="s">
        <v>215</v>
      </c>
    </row>
    <row r="140" spans="1:6" x14ac:dyDescent="0.3">
      <c r="A140">
        <v>137</v>
      </c>
      <c r="B140" t="s">
        <v>221</v>
      </c>
      <c r="C140">
        <v>0</v>
      </c>
      <c r="D140">
        <v>0</v>
      </c>
      <c r="E140" t="s">
        <v>212</v>
      </c>
      <c r="F140" t="s">
        <v>215</v>
      </c>
    </row>
    <row r="141" spans="1:6" x14ac:dyDescent="0.3">
      <c r="A141">
        <v>138</v>
      </c>
      <c r="B141" t="s">
        <v>221</v>
      </c>
      <c r="C141">
        <v>4779.6000000000004</v>
      </c>
      <c r="D141">
        <v>0</v>
      </c>
      <c r="E141" t="s">
        <v>212</v>
      </c>
      <c r="F141" t="s">
        <v>215</v>
      </c>
    </row>
    <row r="142" spans="1:6" x14ac:dyDescent="0.3">
      <c r="A142">
        <v>139</v>
      </c>
      <c r="B142" t="s">
        <v>221</v>
      </c>
      <c r="C142">
        <v>0</v>
      </c>
      <c r="D142">
        <v>0</v>
      </c>
      <c r="E142" t="s">
        <v>212</v>
      </c>
      <c r="F142" t="s">
        <v>215</v>
      </c>
    </row>
    <row r="143" spans="1:6" x14ac:dyDescent="0.3">
      <c r="A143">
        <v>140</v>
      </c>
      <c r="B143" t="s">
        <v>221</v>
      </c>
      <c r="C143">
        <v>0</v>
      </c>
      <c r="D143">
        <v>0</v>
      </c>
      <c r="E143" t="s">
        <v>212</v>
      </c>
      <c r="F143" t="s">
        <v>215</v>
      </c>
    </row>
    <row r="144" spans="1:6" x14ac:dyDescent="0.3">
      <c r="A144">
        <v>141</v>
      </c>
      <c r="B144" t="s">
        <v>221</v>
      </c>
      <c r="C144">
        <v>0</v>
      </c>
      <c r="D144">
        <v>0</v>
      </c>
      <c r="E144" t="s">
        <v>212</v>
      </c>
      <c r="F144" t="s">
        <v>215</v>
      </c>
    </row>
    <row r="145" spans="1:6" x14ac:dyDescent="0.3">
      <c r="A145">
        <v>142</v>
      </c>
      <c r="B145" t="s">
        <v>221</v>
      </c>
      <c r="C145">
        <v>0</v>
      </c>
      <c r="D145">
        <v>0</v>
      </c>
      <c r="E145" t="s">
        <v>212</v>
      </c>
      <c r="F145" t="s">
        <v>215</v>
      </c>
    </row>
    <row r="146" spans="1:6" x14ac:dyDescent="0.3">
      <c r="A146">
        <v>143</v>
      </c>
      <c r="B146" t="s">
        <v>221</v>
      </c>
      <c r="C146">
        <v>0</v>
      </c>
      <c r="D146">
        <v>0</v>
      </c>
      <c r="E146" t="s">
        <v>212</v>
      </c>
      <c r="F146" t="s">
        <v>215</v>
      </c>
    </row>
    <row r="147" spans="1:6" x14ac:dyDescent="0.3">
      <c r="A147">
        <v>144</v>
      </c>
      <c r="B147" t="s">
        <v>221</v>
      </c>
      <c r="C147">
        <v>0</v>
      </c>
      <c r="D147">
        <v>0</v>
      </c>
      <c r="E147" t="s">
        <v>212</v>
      </c>
      <c r="F147" t="s">
        <v>215</v>
      </c>
    </row>
    <row r="148" spans="1:6" x14ac:dyDescent="0.3">
      <c r="A148">
        <v>145</v>
      </c>
      <c r="B148" t="s">
        <v>221</v>
      </c>
      <c r="C148">
        <v>0</v>
      </c>
      <c r="D148">
        <v>0</v>
      </c>
      <c r="E148" t="s">
        <v>212</v>
      </c>
      <c r="F148" t="s">
        <v>215</v>
      </c>
    </row>
    <row r="149" spans="1:6" x14ac:dyDescent="0.3">
      <c r="A149">
        <v>146</v>
      </c>
      <c r="B149" t="s">
        <v>221</v>
      </c>
      <c r="C149">
        <v>0</v>
      </c>
      <c r="D149">
        <v>0</v>
      </c>
      <c r="E149" t="s">
        <v>212</v>
      </c>
      <c r="F149" t="s">
        <v>215</v>
      </c>
    </row>
    <row r="150" spans="1:6" x14ac:dyDescent="0.3">
      <c r="A150">
        <v>147</v>
      </c>
      <c r="B150" t="s">
        <v>221</v>
      </c>
      <c r="C150">
        <v>0</v>
      </c>
      <c r="D150">
        <v>0</v>
      </c>
      <c r="E150" t="s">
        <v>212</v>
      </c>
      <c r="F150" t="s">
        <v>215</v>
      </c>
    </row>
    <row r="151" spans="1:6" x14ac:dyDescent="0.3">
      <c r="A151">
        <v>148</v>
      </c>
      <c r="B151" t="s">
        <v>221</v>
      </c>
      <c r="C151">
        <v>0</v>
      </c>
      <c r="D151">
        <v>0</v>
      </c>
      <c r="E151" t="s">
        <v>212</v>
      </c>
      <c r="F151" t="s">
        <v>215</v>
      </c>
    </row>
    <row r="152" spans="1:6" x14ac:dyDescent="0.3">
      <c r="A152">
        <v>149</v>
      </c>
      <c r="B152" t="s">
        <v>221</v>
      </c>
      <c r="C152">
        <v>0</v>
      </c>
      <c r="D152">
        <v>0</v>
      </c>
      <c r="E152" t="s">
        <v>212</v>
      </c>
      <c r="F152" t="s">
        <v>215</v>
      </c>
    </row>
    <row r="153" spans="1:6" x14ac:dyDescent="0.3">
      <c r="A153">
        <v>150</v>
      </c>
      <c r="B153" t="s">
        <v>221</v>
      </c>
      <c r="C153">
        <v>0</v>
      </c>
      <c r="D153">
        <v>0</v>
      </c>
      <c r="E153" t="s">
        <v>212</v>
      </c>
      <c r="F153" t="s">
        <v>215</v>
      </c>
    </row>
    <row r="154" spans="1:6" x14ac:dyDescent="0.3">
      <c r="A154">
        <v>151</v>
      </c>
      <c r="B154" t="s">
        <v>221</v>
      </c>
      <c r="C154">
        <v>0</v>
      </c>
      <c r="D154">
        <v>0</v>
      </c>
      <c r="E154" t="s">
        <v>212</v>
      </c>
      <c r="F154" t="s">
        <v>215</v>
      </c>
    </row>
    <row r="155" spans="1:6" x14ac:dyDescent="0.3">
      <c r="A155">
        <v>152</v>
      </c>
      <c r="B155" t="s">
        <v>221</v>
      </c>
      <c r="C155">
        <v>0</v>
      </c>
      <c r="D155">
        <v>0</v>
      </c>
      <c r="E155" t="s">
        <v>212</v>
      </c>
      <c r="F155" t="s">
        <v>215</v>
      </c>
    </row>
    <row r="156" spans="1:6" x14ac:dyDescent="0.3">
      <c r="A156">
        <v>153</v>
      </c>
      <c r="B156" t="s">
        <v>221</v>
      </c>
      <c r="C156">
        <v>0</v>
      </c>
      <c r="D156">
        <v>0</v>
      </c>
      <c r="E156" t="s">
        <v>212</v>
      </c>
      <c r="F156" t="s">
        <v>215</v>
      </c>
    </row>
    <row r="157" spans="1:6" x14ac:dyDescent="0.3">
      <c r="A157">
        <v>154</v>
      </c>
      <c r="B157" t="s">
        <v>221</v>
      </c>
      <c r="C157">
        <v>0</v>
      </c>
      <c r="D157">
        <v>0</v>
      </c>
      <c r="E157" t="s">
        <v>212</v>
      </c>
      <c r="F157" t="s">
        <v>215</v>
      </c>
    </row>
    <row r="158" spans="1:6" x14ac:dyDescent="0.3">
      <c r="A158">
        <v>155</v>
      </c>
      <c r="B158" t="s">
        <v>221</v>
      </c>
      <c r="C158">
        <v>0</v>
      </c>
      <c r="D158">
        <v>0</v>
      </c>
      <c r="E158" t="s">
        <v>212</v>
      </c>
      <c r="F158" t="s">
        <v>215</v>
      </c>
    </row>
    <row r="159" spans="1:6" x14ac:dyDescent="0.3">
      <c r="A159">
        <v>156</v>
      </c>
      <c r="B159" t="s">
        <v>221</v>
      </c>
      <c r="C159">
        <v>0</v>
      </c>
      <c r="D159">
        <v>0</v>
      </c>
      <c r="E159" t="s">
        <v>212</v>
      </c>
      <c r="F159" t="s">
        <v>215</v>
      </c>
    </row>
    <row r="160" spans="1:6" x14ac:dyDescent="0.3">
      <c r="A160">
        <v>157</v>
      </c>
      <c r="B160" t="s">
        <v>221</v>
      </c>
      <c r="C160">
        <v>4779.6000000000004</v>
      </c>
      <c r="D160">
        <v>0</v>
      </c>
      <c r="E160" t="s">
        <v>212</v>
      </c>
      <c r="F160" t="s">
        <v>215</v>
      </c>
    </row>
    <row r="161" spans="1:6" x14ac:dyDescent="0.3">
      <c r="A161">
        <v>158</v>
      </c>
      <c r="B161" t="s">
        <v>221</v>
      </c>
      <c r="C161">
        <v>4779.6000000000004</v>
      </c>
      <c r="D161">
        <v>0</v>
      </c>
      <c r="E161" t="s">
        <v>212</v>
      </c>
      <c r="F161" t="s">
        <v>215</v>
      </c>
    </row>
    <row r="162" spans="1:6" x14ac:dyDescent="0.3">
      <c r="A162">
        <v>159</v>
      </c>
      <c r="B162" t="s">
        <v>221</v>
      </c>
      <c r="C162">
        <v>0</v>
      </c>
      <c r="D162">
        <v>0</v>
      </c>
      <c r="E162" t="s">
        <v>212</v>
      </c>
      <c r="F162" t="s">
        <v>215</v>
      </c>
    </row>
    <row r="163" spans="1:6" x14ac:dyDescent="0.3">
      <c r="A163">
        <v>160</v>
      </c>
      <c r="B163" t="s">
        <v>221</v>
      </c>
      <c r="C163">
        <v>0</v>
      </c>
      <c r="D163">
        <v>0</v>
      </c>
      <c r="E163" t="s">
        <v>212</v>
      </c>
      <c r="F163" t="s">
        <v>215</v>
      </c>
    </row>
    <row r="164" spans="1:6" x14ac:dyDescent="0.3">
      <c r="A164">
        <v>161</v>
      </c>
      <c r="B164" t="s">
        <v>221</v>
      </c>
      <c r="C164">
        <v>0</v>
      </c>
      <c r="D164">
        <v>0</v>
      </c>
      <c r="E164" t="s">
        <v>212</v>
      </c>
      <c r="F164" t="s">
        <v>215</v>
      </c>
    </row>
    <row r="165" spans="1:6" x14ac:dyDescent="0.3">
      <c r="A165">
        <v>162</v>
      </c>
      <c r="B165" t="s">
        <v>221</v>
      </c>
      <c r="C165">
        <v>0</v>
      </c>
      <c r="D165">
        <v>0</v>
      </c>
      <c r="E165" t="s">
        <v>212</v>
      </c>
      <c r="F165" t="s">
        <v>215</v>
      </c>
    </row>
    <row r="166" spans="1:6" x14ac:dyDescent="0.3">
      <c r="A166">
        <v>163</v>
      </c>
      <c r="B166" t="s">
        <v>221</v>
      </c>
      <c r="C166">
        <v>0</v>
      </c>
      <c r="D166">
        <v>0</v>
      </c>
      <c r="E166" t="s">
        <v>212</v>
      </c>
      <c r="F166" t="s">
        <v>215</v>
      </c>
    </row>
    <row r="167" spans="1:6" x14ac:dyDescent="0.3">
      <c r="A167">
        <v>164</v>
      </c>
      <c r="B167" t="s">
        <v>221</v>
      </c>
      <c r="C167">
        <v>0</v>
      </c>
      <c r="D167">
        <v>0</v>
      </c>
      <c r="E167" t="s">
        <v>212</v>
      </c>
      <c r="F167" t="s">
        <v>215</v>
      </c>
    </row>
    <row r="168" spans="1:6" x14ac:dyDescent="0.3">
      <c r="A168">
        <v>165</v>
      </c>
      <c r="B168" t="s">
        <v>221</v>
      </c>
      <c r="C168">
        <v>0</v>
      </c>
      <c r="D168">
        <v>0</v>
      </c>
      <c r="E168" t="s">
        <v>212</v>
      </c>
      <c r="F168" t="s">
        <v>215</v>
      </c>
    </row>
    <row r="169" spans="1:6" x14ac:dyDescent="0.3">
      <c r="A169">
        <v>166</v>
      </c>
      <c r="B169" t="s">
        <v>221</v>
      </c>
      <c r="C169">
        <v>4779.6000000000004</v>
      </c>
      <c r="D169">
        <v>0</v>
      </c>
      <c r="E169" t="s">
        <v>212</v>
      </c>
      <c r="F169" t="s">
        <v>215</v>
      </c>
    </row>
    <row r="170" spans="1:6" x14ac:dyDescent="0.3">
      <c r="A170">
        <v>167</v>
      </c>
      <c r="B170" t="s">
        <v>221</v>
      </c>
      <c r="C170">
        <v>4779.6000000000004</v>
      </c>
      <c r="D170">
        <v>0</v>
      </c>
      <c r="E170" t="s">
        <v>212</v>
      </c>
      <c r="F170" t="s">
        <v>215</v>
      </c>
    </row>
    <row r="171" spans="1:6" x14ac:dyDescent="0.3">
      <c r="A171">
        <v>168</v>
      </c>
      <c r="B171" t="s">
        <v>221</v>
      </c>
      <c r="C171">
        <v>0</v>
      </c>
      <c r="D171">
        <v>0</v>
      </c>
      <c r="E171" t="s">
        <v>212</v>
      </c>
      <c r="F171" t="s">
        <v>215</v>
      </c>
    </row>
    <row r="172" spans="1:6" x14ac:dyDescent="0.3">
      <c r="A172">
        <v>169</v>
      </c>
      <c r="B172" t="s">
        <v>221</v>
      </c>
      <c r="C172">
        <v>0</v>
      </c>
      <c r="D172">
        <v>0</v>
      </c>
      <c r="E172" t="s">
        <v>212</v>
      </c>
      <c r="F172" t="s">
        <v>215</v>
      </c>
    </row>
    <row r="173" spans="1:6" x14ac:dyDescent="0.3">
      <c r="A173">
        <v>170</v>
      </c>
      <c r="B173" t="s">
        <v>221</v>
      </c>
      <c r="C173">
        <v>0</v>
      </c>
      <c r="D173">
        <v>0</v>
      </c>
      <c r="E173" t="s">
        <v>212</v>
      </c>
      <c r="F173" t="s">
        <v>215</v>
      </c>
    </row>
    <row r="174" spans="1:6" x14ac:dyDescent="0.3">
      <c r="A174">
        <v>171</v>
      </c>
      <c r="B174" t="s">
        <v>221</v>
      </c>
      <c r="C174">
        <v>4779.6000000000004</v>
      </c>
      <c r="D174">
        <v>0</v>
      </c>
      <c r="E174" t="s">
        <v>212</v>
      </c>
      <c r="F174" t="s">
        <v>215</v>
      </c>
    </row>
    <row r="175" spans="1:6" x14ac:dyDescent="0.3">
      <c r="A175">
        <v>172</v>
      </c>
      <c r="B175" t="s">
        <v>221</v>
      </c>
      <c r="C175">
        <v>0</v>
      </c>
      <c r="D175">
        <v>0</v>
      </c>
      <c r="E175" t="s">
        <v>212</v>
      </c>
      <c r="F175" t="s">
        <v>215</v>
      </c>
    </row>
    <row r="176" spans="1:6" x14ac:dyDescent="0.3">
      <c r="A176">
        <v>173</v>
      </c>
      <c r="B176" t="s">
        <v>221</v>
      </c>
      <c r="C176">
        <v>0</v>
      </c>
      <c r="D176">
        <v>0</v>
      </c>
      <c r="E176" t="s">
        <v>212</v>
      </c>
      <c r="F176" t="s">
        <v>215</v>
      </c>
    </row>
    <row r="177" spans="1:6" x14ac:dyDescent="0.3">
      <c r="A177">
        <v>174</v>
      </c>
      <c r="B177" t="s">
        <v>221</v>
      </c>
      <c r="C177">
        <v>0</v>
      </c>
      <c r="D177">
        <v>0</v>
      </c>
      <c r="E177" t="s">
        <v>212</v>
      </c>
      <c r="F177" t="s">
        <v>215</v>
      </c>
    </row>
    <row r="178" spans="1:6" x14ac:dyDescent="0.3">
      <c r="A178">
        <v>175</v>
      </c>
      <c r="B178" t="s">
        <v>221</v>
      </c>
      <c r="C178">
        <v>4779.6000000000004</v>
      </c>
      <c r="D178">
        <v>0</v>
      </c>
      <c r="E178" t="s">
        <v>212</v>
      </c>
      <c r="F178" t="s">
        <v>215</v>
      </c>
    </row>
    <row r="179" spans="1:6" x14ac:dyDescent="0.3">
      <c r="A179">
        <v>176</v>
      </c>
      <c r="B179" t="s">
        <v>221</v>
      </c>
      <c r="C179">
        <v>0</v>
      </c>
      <c r="D179">
        <v>0</v>
      </c>
      <c r="E179" t="s">
        <v>212</v>
      </c>
      <c r="F179" t="s">
        <v>215</v>
      </c>
    </row>
    <row r="180" spans="1:6" x14ac:dyDescent="0.3">
      <c r="A180">
        <v>177</v>
      </c>
      <c r="B180" t="s">
        <v>221</v>
      </c>
      <c r="C180">
        <v>0</v>
      </c>
      <c r="D180">
        <v>0</v>
      </c>
      <c r="E180" t="s">
        <v>212</v>
      </c>
      <c r="F180" t="s">
        <v>215</v>
      </c>
    </row>
    <row r="181" spans="1:6" x14ac:dyDescent="0.3">
      <c r="A181">
        <v>178</v>
      </c>
      <c r="B181" t="s">
        <v>221</v>
      </c>
      <c r="C181">
        <v>0</v>
      </c>
      <c r="D181">
        <v>0</v>
      </c>
      <c r="E181" t="s">
        <v>212</v>
      </c>
      <c r="F181" t="s">
        <v>215</v>
      </c>
    </row>
    <row r="182" spans="1:6" x14ac:dyDescent="0.3">
      <c r="A182">
        <v>179</v>
      </c>
      <c r="B182" t="s">
        <v>221</v>
      </c>
      <c r="C182">
        <v>0</v>
      </c>
      <c r="D182">
        <v>0</v>
      </c>
      <c r="E182" t="s">
        <v>212</v>
      </c>
      <c r="F182" t="s">
        <v>215</v>
      </c>
    </row>
    <row r="183" spans="1:6" x14ac:dyDescent="0.3">
      <c r="A183">
        <v>180</v>
      </c>
      <c r="B183" t="s">
        <v>221</v>
      </c>
      <c r="C183">
        <v>0</v>
      </c>
      <c r="D183">
        <v>0</v>
      </c>
      <c r="E183" t="s">
        <v>212</v>
      </c>
      <c r="F183" t="s">
        <v>215</v>
      </c>
    </row>
    <row r="184" spans="1:6" x14ac:dyDescent="0.3">
      <c r="A184">
        <v>181</v>
      </c>
      <c r="B184" t="s">
        <v>221</v>
      </c>
      <c r="C184">
        <v>0</v>
      </c>
      <c r="D184">
        <v>0</v>
      </c>
      <c r="E184" t="s">
        <v>212</v>
      </c>
      <c r="F184" t="s">
        <v>215</v>
      </c>
    </row>
    <row r="185" spans="1:6" x14ac:dyDescent="0.3">
      <c r="A185">
        <v>182</v>
      </c>
      <c r="B185" t="s">
        <v>221</v>
      </c>
      <c r="C185">
        <v>0</v>
      </c>
      <c r="D185">
        <v>0</v>
      </c>
      <c r="E185" t="s">
        <v>212</v>
      </c>
      <c r="F185" t="s">
        <v>215</v>
      </c>
    </row>
    <row r="186" spans="1:6" x14ac:dyDescent="0.3">
      <c r="A186">
        <v>183</v>
      </c>
      <c r="B186" t="s">
        <v>221</v>
      </c>
      <c r="C186">
        <v>0</v>
      </c>
      <c r="D186">
        <v>0</v>
      </c>
      <c r="E186" t="s">
        <v>212</v>
      </c>
      <c r="F186" t="s">
        <v>215</v>
      </c>
    </row>
    <row r="187" spans="1:6" x14ac:dyDescent="0.3">
      <c r="A187">
        <v>184</v>
      </c>
      <c r="B187" t="s">
        <v>221</v>
      </c>
      <c r="C187">
        <v>0</v>
      </c>
      <c r="D187">
        <v>0</v>
      </c>
      <c r="E187" t="s">
        <v>212</v>
      </c>
      <c r="F187" t="s">
        <v>215</v>
      </c>
    </row>
    <row r="188" spans="1:6" x14ac:dyDescent="0.3">
      <c r="A188">
        <v>185</v>
      </c>
      <c r="B188" t="s">
        <v>221</v>
      </c>
      <c r="C188">
        <v>0</v>
      </c>
      <c r="D188">
        <v>0</v>
      </c>
      <c r="E188" t="s">
        <v>212</v>
      </c>
      <c r="F188" t="s">
        <v>215</v>
      </c>
    </row>
    <row r="189" spans="1:6" x14ac:dyDescent="0.3">
      <c r="A189">
        <v>186</v>
      </c>
      <c r="B189" t="s">
        <v>221</v>
      </c>
      <c r="C189">
        <v>0</v>
      </c>
      <c r="D189">
        <v>0</v>
      </c>
      <c r="E189" t="s">
        <v>212</v>
      </c>
      <c r="F189" t="s">
        <v>215</v>
      </c>
    </row>
    <row r="190" spans="1:6" x14ac:dyDescent="0.3">
      <c r="A190">
        <v>187</v>
      </c>
      <c r="B190" t="s">
        <v>221</v>
      </c>
      <c r="C190">
        <v>0</v>
      </c>
      <c r="D190">
        <v>0</v>
      </c>
      <c r="E190" t="s">
        <v>212</v>
      </c>
      <c r="F190" t="s">
        <v>215</v>
      </c>
    </row>
    <row r="191" spans="1:6" x14ac:dyDescent="0.3">
      <c r="A191">
        <v>188</v>
      </c>
      <c r="B191" t="s">
        <v>221</v>
      </c>
      <c r="C191">
        <v>0</v>
      </c>
      <c r="D191">
        <v>0</v>
      </c>
      <c r="E191" t="s">
        <v>212</v>
      </c>
      <c r="F191" t="s">
        <v>215</v>
      </c>
    </row>
    <row r="192" spans="1:6" x14ac:dyDescent="0.3">
      <c r="A192">
        <v>189</v>
      </c>
      <c r="B192" t="s">
        <v>221</v>
      </c>
      <c r="C192">
        <v>0</v>
      </c>
      <c r="D192">
        <v>0</v>
      </c>
      <c r="E192" t="s">
        <v>212</v>
      </c>
      <c r="F192" t="s">
        <v>215</v>
      </c>
    </row>
    <row r="193" spans="1:6" x14ac:dyDescent="0.3">
      <c r="A193">
        <v>190</v>
      </c>
      <c r="B193" t="s">
        <v>221</v>
      </c>
      <c r="C193">
        <v>0</v>
      </c>
      <c r="D193">
        <v>0</v>
      </c>
      <c r="E193" t="s">
        <v>212</v>
      </c>
      <c r="F193" t="s">
        <v>215</v>
      </c>
    </row>
    <row r="194" spans="1:6" x14ac:dyDescent="0.3">
      <c r="A194">
        <v>191</v>
      </c>
      <c r="B194" t="s">
        <v>221</v>
      </c>
      <c r="C194">
        <v>4779.6000000000004</v>
      </c>
      <c r="D194">
        <v>0</v>
      </c>
      <c r="E194" t="s">
        <v>212</v>
      </c>
      <c r="F194" t="s">
        <v>215</v>
      </c>
    </row>
    <row r="195" spans="1:6" x14ac:dyDescent="0.3">
      <c r="A195">
        <v>192</v>
      </c>
      <c r="B195" t="s">
        <v>221</v>
      </c>
      <c r="C195">
        <v>0</v>
      </c>
      <c r="D195">
        <v>0</v>
      </c>
      <c r="E195" t="s">
        <v>212</v>
      </c>
      <c r="F195" t="s">
        <v>215</v>
      </c>
    </row>
    <row r="196" spans="1:6" x14ac:dyDescent="0.3">
      <c r="A196">
        <v>193</v>
      </c>
      <c r="B196" t="s">
        <v>221</v>
      </c>
      <c r="C196">
        <v>0</v>
      </c>
      <c r="D196">
        <v>0</v>
      </c>
      <c r="E196" t="s">
        <v>212</v>
      </c>
      <c r="F196" t="s">
        <v>215</v>
      </c>
    </row>
    <row r="197" spans="1:6" x14ac:dyDescent="0.3">
      <c r="A197">
        <v>194</v>
      </c>
      <c r="B197" t="s">
        <v>221</v>
      </c>
      <c r="C197">
        <v>0</v>
      </c>
      <c r="D197">
        <v>0</v>
      </c>
      <c r="E197" t="s">
        <v>212</v>
      </c>
      <c r="F197" t="s">
        <v>215</v>
      </c>
    </row>
    <row r="198" spans="1:6" x14ac:dyDescent="0.3">
      <c r="A198">
        <v>195</v>
      </c>
      <c r="B198" t="s">
        <v>221</v>
      </c>
      <c r="C198">
        <v>0</v>
      </c>
      <c r="D198">
        <v>0</v>
      </c>
      <c r="E198" t="s">
        <v>212</v>
      </c>
      <c r="F198" t="s">
        <v>215</v>
      </c>
    </row>
    <row r="199" spans="1:6" x14ac:dyDescent="0.3">
      <c r="A199">
        <v>196</v>
      </c>
      <c r="B199" t="s">
        <v>221</v>
      </c>
      <c r="C199">
        <v>0</v>
      </c>
      <c r="D199">
        <v>0</v>
      </c>
      <c r="E199" t="s">
        <v>212</v>
      </c>
      <c r="F199" t="s">
        <v>215</v>
      </c>
    </row>
    <row r="200" spans="1:6" x14ac:dyDescent="0.3">
      <c r="A200">
        <v>197</v>
      </c>
      <c r="B200" t="s">
        <v>221</v>
      </c>
      <c r="C200">
        <v>0</v>
      </c>
      <c r="D200">
        <v>0</v>
      </c>
      <c r="E200" t="s">
        <v>212</v>
      </c>
      <c r="F200" t="s">
        <v>215</v>
      </c>
    </row>
    <row r="201" spans="1:6" x14ac:dyDescent="0.3">
      <c r="A201">
        <v>198</v>
      </c>
      <c r="B201" t="s">
        <v>221</v>
      </c>
      <c r="C201">
        <v>0</v>
      </c>
      <c r="D201">
        <v>0</v>
      </c>
      <c r="E201" t="s">
        <v>212</v>
      </c>
      <c r="F201" t="s">
        <v>215</v>
      </c>
    </row>
    <row r="202" spans="1:6" x14ac:dyDescent="0.3">
      <c r="A202">
        <v>199</v>
      </c>
      <c r="B202" t="s">
        <v>221</v>
      </c>
      <c r="C202">
        <v>0</v>
      </c>
      <c r="D202">
        <v>0</v>
      </c>
      <c r="E202" t="s">
        <v>212</v>
      </c>
      <c r="F202" t="s">
        <v>215</v>
      </c>
    </row>
    <row r="203" spans="1:6" x14ac:dyDescent="0.3">
      <c r="A203">
        <v>200</v>
      </c>
      <c r="B203" t="s">
        <v>221</v>
      </c>
      <c r="C203">
        <v>0</v>
      </c>
      <c r="D203">
        <v>0</v>
      </c>
      <c r="E203" t="s">
        <v>212</v>
      </c>
      <c r="F203" t="s">
        <v>215</v>
      </c>
    </row>
    <row r="204" spans="1:6" x14ac:dyDescent="0.3">
      <c r="A204">
        <v>201</v>
      </c>
      <c r="B204" t="s">
        <v>221</v>
      </c>
      <c r="C204">
        <v>0</v>
      </c>
      <c r="D204">
        <v>0</v>
      </c>
      <c r="E204" t="s">
        <v>212</v>
      </c>
      <c r="F204" t="s">
        <v>215</v>
      </c>
    </row>
    <row r="205" spans="1:6" x14ac:dyDescent="0.3">
      <c r="A205">
        <v>202</v>
      </c>
      <c r="B205" t="s">
        <v>221</v>
      </c>
      <c r="C205">
        <v>0</v>
      </c>
      <c r="D205">
        <v>0</v>
      </c>
      <c r="E205" t="s">
        <v>212</v>
      </c>
      <c r="F205" t="s">
        <v>215</v>
      </c>
    </row>
    <row r="206" spans="1:6" x14ac:dyDescent="0.3">
      <c r="A206">
        <v>203</v>
      </c>
      <c r="B206" t="s">
        <v>221</v>
      </c>
      <c r="C206">
        <v>0</v>
      </c>
      <c r="D206">
        <v>0</v>
      </c>
      <c r="E206" t="s">
        <v>212</v>
      </c>
      <c r="F206" t="s">
        <v>215</v>
      </c>
    </row>
    <row r="207" spans="1:6" x14ac:dyDescent="0.3">
      <c r="A207">
        <v>204</v>
      </c>
      <c r="B207" t="s">
        <v>221</v>
      </c>
      <c r="C207">
        <v>4573.6000000000004</v>
      </c>
      <c r="D207">
        <v>0</v>
      </c>
      <c r="E207" t="s">
        <v>212</v>
      </c>
      <c r="F207" t="s">
        <v>215</v>
      </c>
    </row>
    <row r="208" spans="1:6" x14ac:dyDescent="0.3">
      <c r="A208">
        <v>205</v>
      </c>
      <c r="B208" t="s">
        <v>221</v>
      </c>
      <c r="C208">
        <v>0</v>
      </c>
      <c r="D208">
        <v>0</v>
      </c>
      <c r="E208" t="s">
        <v>212</v>
      </c>
      <c r="F208" t="s">
        <v>215</v>
      </c>
    </row>
    <row r="209" spans="1:6" x14ac:dyDescent="0.3">
      <c r="A209">
        <v>206</v>
      </c>
      <c r="B209" t="s">
        <v>221</v>
      </c>
      <c r="C209">
        <v>0</v>
      </c>
      <c r="D209">
        <v>0</v>
      </c>
      <c r="E209" t="s">
        <v>212</v>
      </c>
      <c r="F209" t="s">
        <v>215</v>
      </c>
    </row>
    <row r="210" spans="1:6" x14ac:dyDescent="0.3">
      <c r="A210">
        <v>207</v>
      </c>
      <c r="B210" t="s">
        <v>221</v>
      </c>
      <c r="C210">
        <v>0</v>
      </c>
      <c r="D210">
        <v>0</v>
      </c>
      <c r="E210" t="s">
        <v>212</v>
      </c>
      <c r="F210" t="s">
        <v>215</v>
      </c>
    </row>
    <row r="211" spans="1:6" x14ac:dyDescent="0.3">
      <c r="A211">
        <v>208</v>
      </c>
      <c r="B211" t="s">
        <v>221</v>
      </c>
      <c r="C211">
        <v>0</v>
      </c>
      <c r="D211">
        <v>0</v>
      </c>
      <c r="E211" t="s">
        <v>212</v>
      </c>
      <c r="F211" t="s">
        <v>215</v>
      </c>
    </row>
    <row r="212" spans="1:6" x14ac:dyDescent="0.3">
      <c r="A212">
        <v>209</v>
      </c>
      <c r="B212" t="s">
        <v>221</v>
      </c>
      <c r="C212">
        <v>0</v>
      </c>
      <c r="D212">
        <v>0</v>
      </c>
      <c r="E212" t="s">
        <v>212</v>
      </c>
      <c r="F212" t="s">
        <v>215</v>
      </c>
    </row>
    <row r="213" spans="1:6" x14ac:dyDescent="0.3">
      <c r="A213">
        <v>210</v>
      </c>
      <c r="B213" t="s">
        <v>221</v>
      </c>
      <c r="C213">
        <v>0</v>
      </c>
      <c r="D213">
        <v>0</v>
      </c>
      <c r="E213" t="s">
        <v>212</v>
      </c>
      <c r="F213" t="s">
        <v>215</v>
      </c>
    </row>
    <row r="214" spans="1:6" x14ac:dyDescent="0.3">
      <c r="A214">
        <v>211</v>
      </c>
      <c r="B214" t="s">
        <v>221</v>
      </c>
      <c r="C214">
        <v>0</v>
      </c>
      <c r="D214">
        <v>0</v>
      </c>
      <c r="E214" t="s">
        <v>212</v>
      </c>
      <c r="F214" t="s">
        <v>215</v>
      </c>
    </row>
    <row r="215" spans="1:6" x14ac:dyDescent="0.3">
      <c r="A215">
        <v>212</v>
      </c>
      <c r="B215" t="s">
        <v>221</v>
      </c>
      <c r="C215">
        <v>0</v>
      </c>
      <c r="D215">
        <v>0</v>
      </c>
      <c r="E215" t="s">
        <v>212</v>
      </c>
      <c r="F215" t="s">
        <v>215</v>
      </c>
    </row>
    <row r="216" spans="1:6" x14ac:dyDescent="0.3">
      <c r="A216">
        <v>213</v>
      </c>
      <c r="B216" t="s">
        <v>221</v>
      </c>
      <c r="C216">
        <v>0</v>
      </c>
      <c r="D216">
        <v>0</v>
      </c>
      <c r="E216" t="s">
        <v>212</v>
      </c>
      <c r="F216" t="s">
        <v>215</v>
      </c>
    </row>
    <row r="217" spans="1:6" x14ac:dyDescent="0.3">
      <c r="A217">
        <v>214</v>
      </c>
      <c r="B217" t="s">
        <v>221</v>
      </c>
      <c r="C217">
        <v>0</v>
      </c>
      <c r="D217">
        <v>0</v>
      </c>
      <c r="E217" t="s">
        <v>212</v>
      </c>
      <c r="F217" t="s">
        <v>215</v>
      </c>
    </row>
    <row r="218" spans="1:6" x14ac:dyDescent="0.3">
      <c r="A218">
        <v>215</v>
      </c>
      <c r="B218" t="s">
        <v>221</v>
      </c>
      <c r="C218">
        <v>0</v>
      </c>
      <c r="D218">
        <v>0</v>
      </c>
      <c r="E218" t="s">
        <v>212</v>
      </c>
      <c r="F218" t="s">
        <v>215</v>
      </c>
    </row>
    <row r="219" spans="1:6" x14ac:dyDescent="0.3">
      <c r="A219">
        <v>216</v>
      </c>
      <c r="B219" t="s">
        <v>221</v>
      </c>
      <c r="C219">
        <v>0</v>
      </c>
      <c r="D219">
        <v>0</v>
      </c>
      <c r="E219" t="s">
        <v>212</v>
      </c>
      <c r="F219" t="s">
        <v>215</v>
      </c>
    </row>
    <row r="220" spans="1:6" x14ac:dyDescent="0.3">
      <c r="A220">
        <v>217</v>
      </c>
      <c r="B220" t="s">
        <v>221</v>
      </c>
      <c r="C220">
        <v>0</v>
      </c>
      <c r="D220">
        <v>0</v>
      </c>
      <c r="E220" t="s">
        <v>212</v>
      </c>
      <c r="F220" t="s">
        <v>215</v>
      </c>
    </row>
    <row r="221" spans="1:6" x14ac:dyDescent="0.3">
      <c r="A221">
        <v>218</v>
      </c>
      <c r="B221" t="s">
        <v>221</v>
      </c>
      <c r="C221">
        <v>0</v>
      </c>
      <c r="D221">
        <v>0</v>
      </c>
      <c r="E221" t="s">
        <v>212</v>
      </c>
      <c r="F221" t="s">
        <v>215</v>
      </c>
    </row>
    <row r="222" spans="1:6" x14ac:dyDescent="0.3">
      <c r="A222">
        <v>219</v>
      </c>
      <c r="B222" t="s">
        <v>221</v>
      </c>
      <c r="C222">
        <v>0</v>
      </c>
      <c r="D222">
        <v>0</v>
      </c>
      <c r="E222" t="s">
        <v>212</v>
      </c>
      <c r="F222" t="s">
        <v>215</v>
      </c>
    </row>
    <row r="223" spans="1:6" x14ac:dyDescent="0.3">
      <c r="A223">
        <v>220</v>
      </c>
      <c r="B223" t="s">
        <v>221</v>
      </c>
      <c r="C223">
        <v>0</v>
      </c>
      <c r="D223">
        <v>0</v>
      </c>
      <c r="E223" t="s">
        <v>212</v>
      </c>
      <c r="F223" t="s">
        <v>215</v>
      </c>
    </row>
    <row r="224" spans="1:6" x14ac:dyDescent="0.3">
      <c r="A224">
        <v>221</v>
      </c>
      <c r="B224" t="s">
        <v>221</v>
      </c>
      <c r="C224">
        <v>0</v>
      </c>
      <c r="D224">
        <v>0</v>
      </c>
      <c r="E224" t="s">
        <v>212</v>
      </c>
      <c r="F224" t="s">
        <v>215</v>
      </c>
    </row>
    <row r="225" spans="1:6" x14ac:dyDescent="0.3">
      <c r="A225">
        <v>222</v>
      </c>
      <c r="B225" t="s">
        <v>221</v>
      </c>
      <c r="C225">
        <v>0</v>
      </c>
      <c r="D225">
        <v>0</v>
      </c>
      <c r="E225" t="s">
        <v>212</v>
      </c>
      <c r="F225" t="s">
        <v>215</v>
      </c>
    </row>
    <row r="226" spans="1:6" x14ac:dyDescent="0.3">
      <c r="A226">
        <v>223</v>
      </c>
      <c r="B226" t="s">
        <v>221</v>
      </c>
      <c r="C226">
        <v>0</v>
      </c>
      <c r="D226">
        <v>0</v>
      </c>
      <c r="E226" t="s">
        <v>212</v>
      </c>
      <c r="F226" t="s">
        <v>215</v>
      </c>
    </row>
    <row r="227" spans="1:6" x14ac:dyDescent="0.3">
      <c r="A227">
        <v>224</v>
      </c>
      <c r="B227" t="s">
        <v>221</v>
      </c>
      <c r="C227">
        <v>0</v>
      </c>
      <c r="D227">
        <v>0</v>
      </c>
      <c r="E227" t="s">
        <v>212</v>
      </c>
      <c r="F227" t="s">
        <v>215</v>
      </c>
    </row>
    <row r="228" spans="1:6" x14ac:dyDescent="0.3">
      <c r="A228">
        <v>225</v>
      </c>
      <c r="B228" t="s">
        <v>221</v>
      </c>
      <c r="C228">
        <v>0</v>
      </c>
      <c r="D228">
        <v>0</v>
      </c>
      <c r="E228" t="s">
        <v>212</v>
      </c>
      <c r="F228" t="s">
        <v>215</v>
      </c>
    </row>
    <row r="229" spans="1:6" x14ac:dyDescent="0.3">
      <c r="A229">
        <v>226</v>
      </c>
      <c r="B229" t="s">
        <v>221</v>
      </c>
      <c r="C229">
        <v>0</v>
      </c>
      <c r="D229">
        <v>0</v>
      </c>
      <c r="E229" t="s">
        <v>212</v>
      </c>
      <c r="F229" t="s">
        <v>215</v>
      </c>
    </row>
    <row r="230" spans="1:6" x14ac:dyDescent="0.3">
      <c r="A230">
        <v>227</v>
      </c>
      <c r="B230" t="s">
        <v>221</v>
      </c>
      <c r="C230">
        <v>0</v>
      </c>
      <c r="D230">
        <v>0</v>
      </c>
      <c r="E230" t="s">
        <v>212</v>
      </c>
      <c r="F230" t="s">
        <v>215</v>
      </c>
    </row>
    <row r="231" spans="1:6" x14ac:dyDescent="0.3">
      <c r="A231">
        <v>228</v>
      </c>
      <c r="B231" t="s">
        <v>221</v>
      </c>
      <c r="C231">
        <v>0</v>
      </c>
      <c r="D231">
        <v>0</v>
      </c>
      <c r="E231" t="s">
        <v>212</v>
      </c>
      <c r="F231" t="s">
        <v>215</v>
      </c>
    </row>
    <row r="232" spans="1:6" x14ac:dyDescent="0.3">
      <c r="A232">
        <v>229</v>
      </c>
      <c r="B232" t="s">
        <v>221</v>
      </c>
      <c r="C232">
        <v>0</v>
      </c>
      <c r="D232">
        <v>0</v>
      </c>
      <c r="E232" t="s">
        <v>212</v>
      </c>
      <c r="F232" t="s">
        <v>215</v>
      </c>
    </row>
    <row r="233" spans="1:6" x14ac:dyDescent="0.3">
      <c r="A233">
        <v>230</v>
      </c>
      <c r="B233" t="s">
        <v>221</v>
      </c>
      <c r="C233">
        <v>0</v>
      </c>
      <c r="D233">
        <v>0</v>
      </c>
      <c r="E233" t="s">
        <v>212</v>
      </c>
      <c r="F233" t="s">
        <v>215</v>
      </c>
    </row>
    <row r="234" spans="1:6" x14ac:dyDescent="0.3">
      <c r="A234">
        <v>231</v>
      </c>
      <c r="B234" t="s">
        <v>221</v>
      </c>
      <c r="C234">
        <v>0</v>
      </c>
      <c r="D234">
        <v>0</v>
      </c>
      <c r="E234" t="s">
        <v>212</v>
      </c>
      <c r="F234" t="s">
        <v>215</v>
      </c>
    </row>
    <row r="235" spans="1:6" x14ac:dyDescent="0.3">
      <c r="A235">
        <v>232</v>
      </c>
      <c r="B235" t="s">
        <v>221</v>
      </c>
      <c r="C235">
        <v>0</v>
      </c>
      <c r="D235">
        <v>0</v>
      </c>
      <c r="E235" t="s">
        <v>212</v>
      </c>
      <c r="F235" t="s">
        <v>215</v>
      </c>
    </row>
    <row r="236" spans="1:6" x14ac:dyDescent="0.3">
      <c r="A236">
        <v>233</v>
      </c>
      <c r="B236" t="s">
        <v>221</v>
      </c>
      <c r="C236">
        <v>0</v>
      </c>
      <c r="D236">
        <v>0</v>
      </c>
      <c r="E236" t="s">
        <v>212</v>
      </c>
      <c r="F236" t="s">
        <v>215</v>
      </c>
    </row>
    <row r="237" spans="1:6" x14ac:dyDescent="0.3">
      <c r="A237">
        <v>234</v>
      </c>
      <c r="B237" t="s">
        <v>221</v>
      </c>
      <c r="C237">
        <v>0</v>
      </c>
      <c r="D237">
        <v>0</v>
      </c>
      <c r="E237" t="s">
        <v>212</v>
      </c>
      <c r="F237" t="s">
        <v>215</v>
      </c>
    </row>
    <row r="238" spans="1:6" x14ac:dyDescent="0.3">
      <c r="A238">
        <v>235</v>
      </c>
      <c r="B238" t="s">
        <v>221</v>
      </c>
      <c r="C238">
        <v>4537.2</v>
      </c>
      <c r="D238">
        <v>0</v>
      </c>
      <c r="E238" t="s">
        <v>212</v>
      </c>
      <c r="F238" t="s">
        <v>215</v>
      </c>
    </row>
    <row r="239" spans="1:6" x14ac:dyDescent="0.3">
      <c r="A239">
        <v>236</v>
      </c>
      <c r="B239" t="s">
        <v>221</v>
      </c>
      <c r="C239">
        <v>0</v>
      </c>
      <c r="D239">
        <v>0</v>
      </c>
      <c r="E239" t="s">
        <v>212</v>
      </c>
      <c r="F239" t="s">
        <v>215</v>
      </c>
    </row>
    <row r="240" spans="1:6" x14ac:dyDescent="0.3">
      <c r="A240">
        <v>237</v>
      </c>
      <c r="B240" t="s">
        <v>221</v>
      </c>
      <c r="C240">
        <v>0</v>
      </c>
      <c r="D240">
        <v>0</v>
      </c>
      <c r="E240" t="s">
        <v>212</v>
      </c>
      <c r="F240" t="s">
        <v>215</v>
      </c>
    </row>
    <row r="241" spans="1:6" x14ac:dyDescent="0.3">
      <c r="A241">
        <v>238</v>
      </c>
      <c r="B241" t="s">
        <v>221</v>
      </c>
      <c r="C241">
        <v>0</v>
      </c>
      <c r="D241">
        <v>0</v>
      </c>
      <c r="E241" t="s">
        <v>212</v>
      </c>
      <c r="F241" t="s">
        <v>215</v>
      </c>
    </row>
    <row r="242" spans="1:6" x14ac:dyDescent="0.3">
      <c r="A242">
        <v>239</v>
      </c>
      <c r="B242" t="s">
        <v>221</v>
      </c>
      <c r="C242">
        <v>4537.2</v>
      </c>
      <c r="D242">
        <v>0</v>
      </c>
      <c r="E242" t="s">
        <v>212</v>
      </c>
      <c r="F242" t="s">
        <v>215</v>
      </c>
    </row>
    <row r="243" spans="1:6" x14ac:dyDescent="0.3">
      <c r="A243">
        <v>240</v>
      </c>
      <c r="B243" t="s">
        <v>221</v>
      </c>
      <c r="C243">
        <v>0</v>
      </c>
      <c r="D243">
        <v>0</v>
      </c>
      <c r="E243" t="s">
        <v>212</v>
      </c>
      <c r="F243" t="s">
        <v>215</v>
      </c>
    </row>
    <row r="244" spans="1:6" x14ac:dyDescent="0.3">
      <c r="A244">
        <v>241</v>
      </c>
      <c r="B244" t="s">
        <v>221</v>
      </c>
      <c r="C244">
        <v>0</v>
      </c>
      <c r="D244">
        <v>0</v>
      </c>
      <c r="E244" t="s">
        <v>212</v>
      </c>
      <c r="F244" t="s">
        <v>215</v>
      </c>
    </row>
    <row r="245" spans="1:6" x14ac:dyDescent="0.3">
      <c r="A245">
        <v>242</v>
      </c>
      <c r="B245" t="s">
        <v>221</v>
      </c>
      <c r="C245">
        <v>0</v>
      </c>
      <c r="D245">
        <v>0</v>
      </c>
      <c r="E245" t="s">
        <v>212</v>
      </c>
      <c r="F245" t="s">
        <v>215</v>
      </c>
    </row>
    <row r="246" spans="1:6" x14ac:dyDescent="0.3">
      <c r="A246">
        <v>243</v>
      </c>
      <c r="B246" t="s">
        <v>221</v>
      </c>
      <c r="C246">
        <v>0</v>
      </c>
      <c r="D246">
        <v>0</v>
      </c>
      <c r="E246" t="s">
        <v>212</v>
      </c>
      <c r="F246" t="s">
        <v>215</v>
      </c>
    </row>
    <row r="247" spans="1:6" x14ac:dyDescent="0.3">
      <c r="A247">
        <v>244</v>
      </c>
      <c r="B247" t="s">
        <v>221</v>
      </c>
      <c r="C247">
        <v>4537.2</v>
      </c>
      <c r="D247">
        <v>0</v>
      </c>
      <c r="E247" t="s">
        <v>212</v>
      </c>
      <c r="F247" t="s">
        <v>215</v>
      </c>
    </row>
    <row r="248" spans="1:6" x14ac:dyDescent="0.3">
      <c r="A248">
        <v>245</v>
      </c>
      <c r="B248" t="s">
        <v>221</v>
      </c>
      <c r="C248">
        <v>0</v>
      </c>
      <c r="D248">
        <v>0</v>
      </c>
      <c r="E248" t="s">
        <v>212</v>
      </c>
      <c r="F248" t="s">
        <v>215</v>
      </c>
    </row>
    <row r="249" spans="1:6" x14ac:dyDescent="0.3">
      <c r="A249">
        <v>246</v>
      </c>
      <c r="B249" t="s">
        <v>221</v>
      </c>
      <c r="C249">
        <v>0</v>
      </c>
      <c r="D249">
        <v>0</v>
      </c>
      <c r="E249" t="s">
        <v>212</v>
      </c>
      <c r="F249" t="s">
        <v>215</v>
      </c>
    </row>
    <row r="250" spans="1:6" x14ac:dyDescent="0.3">
      <c r="A250">
        <v>247</v>
      </c>
      <c r="B250" t="s">
        <v>221</v>
      </c>
      <c r="C250">
        <v>0</v>
      </c>
      <c r="D250">
        <v>0</v>
      </c>
      <c r="E250" t="s">
        <v>212</v>
      </c>
      <c r="F250" t="s">
        <v>215</v>
      </c>
    </row>
    <row r="251" spans="1:6" x14ac:dyDescent="0.3">
      <c r="A251">
        <v>248</v>
      </c>
      <c r="B251" t="s">
        <v>221</v>
      </c>
      <c r="C251">
        <v>4537.2</v>
      </c>
      <c r="D251">
        <v>0</v>
      </c>
      <c r="E251" t="s">
        <v>212</v>
      </c>
      <c r="F251" t="s">
        <v>215</v>
      </c>
    </row>
    <row r="252" spans="1:6" x14ac:dyDescent="0.3">
      <c r="A252">
        <v>249</v>
      </c>
      <c r="B252" t="s">
        <v>221</v>
      </c>
      <c r="C252">
        <v>4537.2</v>
      </c>
      <c r="D252">
        <v>0</v>
      </c>
      <c r="E252" t="s">
        <v>212</v>
      </c>
      <c r="F252" t="s">
        <v>215</v>
      </c>
    </row>
    <row r="253" spans="1:6" x14ac:dyDescent="0.3">
      <c r="A253">
        <v>250</v>
      </c>
      <c r="B253" t="s">
        <v>221</v>
      </c>
      <c r="C253">
        <v>0</v>
      </c>
      <c r="D253">
        <v>0</v>
      </c>
      <c r="E253" t="s">
        <v>212</v>
      </c>
      <c r="F253" t="s">
        <v>215</v>
      </c>
    </row>
    <row r="254" spans="1:6" x14ac:dyDescent="0.3">
      <c r="A254">
        <v>251</v>
      </c>
      <c r="B254" t="s">
        <v>221</v>
      </c>
      <c r="C254">
        <v>0</v>
      </c>
      <c r="D254">
        <v>0</v>
      </c>
      <c r="E254" t="s">
        <v>212</v>
      </c>
      <c r="F254" t="s">
        <v>215</v>
      </c>
    </row>
    <row r="255" spans="1:6" x14ac:dyDescent="0.3">
      <c r="A255">
        <v>252</v>
      </c>
      <c r="B255" t="s">
        <v>221</v>
      </c>
      <c r="C255">
        <v>0</v>
      </c>
      <c r="D255">
        <v>0</v>
      </c>
      <c r="E255" t="s">
        <v>212</v>
      </c>
      <c r="F255" t="s">
        <v>215</v>
      </c>
    </row>
    <row r="256" spans="1:6" x14ac:dyDescent="0.3">
      <c r="A256">
        <v>253</v>
      </c>
      <c r="B256" t="s">
        <v>221</v>
      </c>
      <c r="C256">
        <v>0</v>
      </c>
      <c r="D256">
        <v>0</v>
      </c>
      <c r="E256" t="s">
        <v>212</v>
      </c>
      <c r="F256" t="s">
        <v>215</v>
      </c>
    </row>
    <row r="257" spans="1:6" x14ac:dyDescent="0.3">
      <c r="A257">
        <v>254</v>
      </c>
      <c r="B257" t="s">
        <v>221</v>
      </c>
      <c r="C257">
        <v>0</v>
      </c>
      <c r="D257">
        <v>0</v>
      </c>
      <c r="E257" t="s">
        <v>212</v>
      </c>
      <c r="F257" t="s">
        <v>215</v>
      </c>
    </row>
    <row r="258" spans="1:6" x14ac:dyDescent="0.3">
      <c r="A258">
        <v>255</v>
      </c>
      <c r="B258" t="s">
        <v>221</v>
      </c>
      <c r="C258">
        <v>0</v>
      </c>
      <c r="D258">
        <v>0</v>
      </c>
      <c r="E258" t="s">
        <v>212</v>
      </c>
      <c r="F258" t="s">
        <v>215</v>
      </c>
    </row>
    <row r="259" spans="1:6" x14ac:dyDescent="0.3">
      <c r="A259">
        <v>256</v>
      </c>
      <c r="B259" t="s">
        <v>221</v>
      </c>
      <c r="C259">
        <v>0</v>
      </c>
      <c r="D259">
        <v>0</v>
      </c>
      <c r="E259" t="s">
        <v>212</v>
      </c>
      <c r="F259" t="s">
        <v>215</v>
      </c>
    </row>
    <row r="260" spans="1:6" x14ac:dyDescent="0.3">
      <c r="A260">
        <v>257</v>
      </c>
      <c r="B260" t="s">
        <v>221</v>
      </c>
      <c r="C260">
        <v>0</v>
      </c>
      <c r="D260">
        <v>0</v>
      </c>
      <c r="E260" t="s">
        <v>212</v>
      </c>
      <c r="F260" t="s">
        <v>215</v>
      </c>
    </row>
    <row r="261" spans="1:6" x14ac:dyDescent="0.3">
      <c r="A261">
        <v>258</v>
      </c>
      <c r="B261" t="s">
        <v>221</v>
      </c>
      <c r="C261">
        <v>0</v>
      </c>
      <c r="D261">
        <v>0</v>
      </c>
      <c r="E261" t="s">
        <v>212</v>
      </c>
      <c r="F261" t="s">
        <v>215</v>
      </c>
    </row>
    <row r="262" spans="1:6" x14ac:dyDescent="0.3">
      <c r="A262">
        <v>259</v>
      </c>
      <c r="B262" t="s">
        <v>221</v>
      </c>
      <c r="C262">
        <v>0</v>
      </c>
      <c r="D262">
        <v>0</v>
      </c>
      <c r="E262" t="s">
        <v>212</v>
      </c>
      <c r="F262" t="s">
        <v>215</v>
      </c>
    </row>
    <row r="263" spans="1:6" x14ac:dyDescent="0.3">
      <c r="A263">
        <v>260</v>
      </c>
      <c r="B263" t="s">
        <v>221</v>
      </c>
      <c r="C263">
        <v>0</v>
      </c>
      <c r="D263">
        <v>0</v>
      </c>
      <c r="E263" t="s">
        <v>212</v>
      </c>
      <c r="F263" t="s">
        <v>215</v>
      </c>
    </row>
    <row r="264" spans="1:6" x14ac:dyDescent="0.3">
      <c r="A264">
        <v>261</v>
      </c>
      <c r="B264" t="s">
        <v>221</v>
      </c>
      <c r="C264">
        <v>0</v>
      </c>
      <c r="D264">
        <v>0</v>
      </c>
      <c r="E264" t="s">
        <v>212</v>
      </c>
      <c r="F264" t="s">
        <v>215</v>
      </c>
    </row>
    <row r="265" spans="1:6" x14ac:dyDescent="0.3">
      <c r="A265">
        <v>262</v>
      </c>
      <c r="B265" t="s">
        <v>221</v>
      </c>
      <c r="C265">
        <v>0</v>
      </c>
      <c r="D265">
        <v>0</v>
      </c>
      <c r="E265" t="s">
        <v>212</v>
      </c>
      <c r="F265" t="s">
        <v>215</v>
      </c>
    </row>
    <row r="266" spans="1:6" x14ac:dyDescent="0.3">
      <c r="A266">
        <v>263</v>
      </c>
      <c r="B266" t="s">
        <v>221</v>
      </c>
      <c r="C266">
        <v>0</v>
      </c>
      <c r="D266">
        <v>0</v>
      </c>
      <c r="E266" t="s">
        <v>212</v>
      </c>
      <c r="F266" t="s">
        <v>215</v>
      </c>
    </row>
    <row r="267" spans="1:6" x14ac:dyDescent="0.3">
      <c r="A267">
        <v>264</v>
      </c>
      <c r="B267" t="s">
        <v>221</v>
      </c>
      <c r="C267">
        <v>0</v>
      </c>
      <c r="D267">
        <v>0</v>
      </c>
      <c r="E267" t="s">
        <v>212</v>
      </c>
      <c r="F267" t="s">
        <v>215</v>
      </c>
    </row>
    <row r="268" spans="1:6" x14ac:dyDescent="0.3">
      <c r="A268">
        <v>265</v>
      </c>
      <c r="B268" t="s">
        <v>221</v>
      </c>
      <c r="C268">
        <v>0</v>
      </c>
      <c r="D268">
        <v>0</v>
      </c>
      <c r="E268" t="s">
        <v>212</v>
      </c>
      <c r="F268" t="s">
        <v>215</v>
      </c>
    </row>
    <row r="269" spans="1:6" x14ac:dyDescent="0.3">
      <c r="A269">
        <v>266</v>
      </c>
      <c r="B269" t="s">
        <v>221</v>
      </c>
      <c r="C269">
        <v>0</v>
      </c>
      <c r="D269">
        <v>0</v>
      </c>
      <c r="E269" t="s">
        <v>212</v>
      </c>
      <c r="F269" t="s">
        <v>215</v>
      </c>
    </row>
    <row r="270" spans="1:6" x14ac:dyDescent="0.3">
      <c r="A270">
        <v>267</v>
      </c>
      <c r="B270" t="s">
        <v>221</v>
      </c>
      <c r="C270">
        <v>0</v>
      </c>
      <c r="D270">
        <v>0</v>
      </c>
      <c r="E270" t="s">
        <v>212</v>
      </c>
      <c r="F270" t="s">
        <v>215</v>
      </c>
    </row>
    <row r="271" spans="1:6" x14ac:dyDescent="0.3">
      <c r="A271">
        <v>268</v>
      </c>
      <c r="B271" t="s">
        <v>221</v>
      </c>
      <c r="C271">
        <v>0</v>
      </c>
      <c r="D271">
        <v>0</v>
      </c>
      <c r="E271" t="s">
        <v>212</v>
      </c>
      <c r="F271" t="s">
        <v>215</v>
      </c>
    </row>
    <row r="272" spans="1:6" x14ac:dyDescent="0.3">
      <c r="A272">
        <v>269</v>
      </c>
      <c r="B272" t="s">
        <v>221</v>
      </c>
      <c r="C272">
        <v>0</v>
      </c>
      <c r="D272">
        <v>0</v>
      </c>
      <c r="E272" t="s">
        <v>212</v>
      </c>
      <c r="F272" t="s">
        <v>215</v>
      </c>
    </row>
    <row r="273" spans="1:6" x14ac:dyDescent="0.3">
      <c r="A273">
        <v>270</v>
      </c>
      <c r="B273" t="s">
        <v>221</v>
      </c>
      <c r="C273">
        <v>0</v>
      </c>
      <c r="D273">
        <v>0</v>
      </c>
      <c r="E273" t="s">
        <v>212</v>
      </c>
      <c r="F273" t="s">
        <v>215</v>
      </c>
    </row>
    <row r="274" spans="1:6" x14ac:dyDescent="0.3">
      <c r="A274">
        <v>271</v>
      </c>
      <c r="B274" t="s">
        <v>221</v>
      </c>
      <c r="C274">
        <v>4424</v>
      </c>
      <c r="D274">
        <v>0</v>
      </c>
      <c r="E274" t="s">
        <v>212</v>
      </c>
      <c r="F274" t="s">
        <v>215</v>
      </c>
    </row>
    <row r="275" spans="1:6" x14ac:dyDescent="0.3">
      <c r="A275">
        <v>272</v>
      </c>
      <c r="B275" t="s">
        <v>221</v>
      </c>
      <c r="C275">
        <v>0</v>
      </c>
      <c r="D275">
        <v>0</v>
      </c>
      <c r="E275" t="s">
        <v>212</v>
      </c>
      <c r="F275" t="s">
        <v>215</v>
      </c>
    </row>
    <row r="276" spans="1:6" x14ac:dyDescent="0.3">
      <c r="A276">
        <v>273</v>
      </c>
      <c r="B276" t="s">
        <v>221</v>
      </c>
      <c r="C276">
        <v>0</v>
      </c>
      <c r="D276">
        <v>0</v>
      </c>
      <c r="E276" t="s">
        <v>212</v>
      </c>
      <c r="F276" t="s">
        <v>215</v>
      </c>
    </row>
    <row r="277" spans="1:6" x14ac:dyDescent="0.3">
      <c r="A277">
        <v>274</v>
      </c>
      <c r="B277" t="s">
        <v>221</v>
      </c>
      <c r="C277">
        <v>4424</v>
      </c>
      <c r="D277">
        <v>0</v>
      </c>
      <c r="E277" t="s">
        <v>212</v>
      </c>
      <c r="F277" t="s">
        <v>215</v>
      </c>
    </row>
    <row r="278" spans="1:6" x14ac:dyDescent="0.3">
      <c r="A278">
        <v>275</v>
      </c>
      <c r="B278" t="s">
        <v>221</v>
      </c>
      <c r="C278">
        <v>0</v>
      </c>
      <c r="D278">
        <v>0</v>
      </c>
      <c r="E278" t="s">
        <v>212</v>
      </c>
      <c r="F278" t="s">
        <v>215</v>
      </c>
    </row>
    <row r="279" spans="1:6" x14ac:dyDescent="0.3">
      <c r="A279">
        <v>276</v>
      </c>
      <c r="B279" t="s">
        <v>221</v>
      </c>
      <c r="C279">
        <v>0</v>
      </c>
      <c r="D279">
        <v>0</v>
      </c>
      <c r="E279" t="s">
        <v>212</v>
      </c>
      <c r="F279" t="s">
        <v>215</v>
      </c>
    </row>
    <row r="280" spans="1:6" x14ac:dyDescent="0.3">
      <c r="A280">
        <v>277</v>
      </c>
      <c r="B280" t="s">
        <v>221</v>
      </c>
      <c r="C280">
        <v>0</v>
      </c>
      <c r="D280">
        <v>0</v>
      </c>
      <c r="E280" t="s">
        <v>212</v>
      </c>
      <c r="F280" t="s">
        <v>215</v>
      </c>
    </row>
    <row r="281" spans="1:6" x14ac:dyDescent="0.3">
      <c r="A281">
        <v>278</v>
      </c>
      <c r="B281" t="s">
        <v>221</v>
      </c>
      <c r="C281">
        <v>0</v>
      </c>
      <c r="D281">
        <v>0</v>
      </c>
      <c r="E281" t="s">
        <v>212</v>
      </c>
      <c r="F281" t="s">
        <v>215</v>
      </c>
    </row>
    <row r="282" spans="1:6" x14ac:dyDescent="0.3">
      <c r="A282">
        <v>279</v>
      </c>
      <c r="B282" t="s">
        <v>221</v>
      </c>
      <c r="C282">
        <v>0</v>
      </c>
      <c r="D282">
        <v>0</v>
      </c>
      <c r="E282" t="s">
        <v>212</v>
      </c>
      <c r="F282" t="s">
        <v>215</v>
      </c>
    </row>
    <row r="283" spans="1:6" x14ac:dyDescent="0.3">
      <c r="A283">
        <v>280</v>
      </c>
      <c r="B283" t="s">
        <v>221</v>
      </c>
      <c r="C283">
        <v>0</v>
      </c>
      <c r="D283">
        <v>0</v>
      </c>
      <c r="E283" t="s">
        <v>212</v>
      </c>
      <c r="F283" t="s">
        <v>215</v>
      </c>
    </row>
    <row r="284" spans="1:6" x14ac:dyDescent="0.3">
      <c r="A284">
        <v>281</v>
      </c>
      <c r="B284" t="s">
        <v>221</v>
      </c>
      <c r="C284">
        <v>4424</v>
      </c>
      <c r="D284">
        <v>0</v>
      </c>
      <c r="E284" t="s">
        <v>212</v>
      </c>
      <c r="F284" t="s">
        <v>215</v>
      </c>
    </row>
    <row r="285" spans="1:6" x14ac:dyDescent="0.3">
      <c r="A285">
        <v>282</v>
      </c>
      <c r="B285" t="s">
        <v>221</v>
      </c>
      <c r="C285">
        <v>0</v>
      </c>
      <c r="D285">
        <v>0</v>
      </c>
      <c r="E285" t="s">
        <v>212</v>
      </c>
      <c r="F285" t="s">
        <v>215</v>
      </c>
    </row>
    <row r="286" spans="1:6" x14ac:dyDescent="0.3">
      <c r="A286">
        <v>283</v>
      </c>
      <c r="B286" t="s">
        <v>221</v>
      </c>
      <c r="C286">
        <v>0</v>
      </c>
      <c r="D286">
        <v>0</v>
      </c>
      <c r="E286" t="s">
        <v>212</v>
      </c>
      <c r="F286" t="s">
        <v>215</v>
      </c>
    </row>
    <row r="287" spans="1:6" x14ac:dyDescent="0.3">
      <c r="A287">
        <v>284</v>
      </c>
      <c r="B287" t="s">
        <v>221</v>
      </c>
      <c r="C287">
        <v>0</v>
      </c>
      <c r="D287">
        <v>0</v>
      </c>
      <c r="E287" t="s">
        <v>212</v>
      </c>
      <c r="F287" t="s">
        <v>215</v>
      </c>
    </row>
    <row r="288" spans="1:6" x14ac:dyDescent="0.3">
      <c r="A288">
        <v>285</v>
      </c>
      <c r="B288" t="s">
        <v>221</v>
      </c>
      <c r="C288">
        <v>0</v>
      </c>
      <c r="D288">
        <v>0</v>
      </c>
      <c r="E288" t="s">
        <v>212</v>
      </c>
      <c r="F288" t="s">
        <v>215</v>
      </c>
    </row>
    <row r="289" spans="1:6" x14ac:dyDescent="0.3">
      <c r="A289">
        <v>286</v>
      </c>
      <c r="B289" t="s">
        <v>221</v>
      </c>
      <c r="C289">
        <v>0</v>
      </c>
      <c r="D289">
        <v>0</v>
      </c>
      <c r="E289" t="s">
        <v>212</v>
      </c>
      <c r="F289" t="s">
        <v>215</v>
      </c>
    </row>
    <row r="290" spans="1:6" x14ac:dyDescent="0.3">
      <c r="A290">
        <v>287</v>
      </c>
      <c r="B290" t="s">
        <v>221</v>
      </c>
      <c r="C290">
        <v>0</v>
      </c>
      <c r="D290">
        <v>0</v>
      </c>
      <c r="E290" t="s">
        <v>212</v>
      </c>
      <c r="F290" t="s">
        <v>215</v>
      </c>
    </row>
    <row r="291" spans="1:6" x14ac:dyDescent="0.3">
      <c r="A291">
        <v>288</v>
      </c>
      <c r="B291" t="s">
        <v>221</v>
      </c>
      <c r="C291">
        <v>0</v>
      </c>
      <c r="D291">
        <v>0</v>
      </c>
      <c r="E291" t="s">
        <v>212</v>
      </c>
      <c r="F291" t="s">
        <v>215</v>
      </c>
    </row>
    <row r="292" spans="1:6" x14ac:dyDescent="0.3">
      <c r="A292">
        <v>289</v>
      </c>
      <c r="B292" t="s">
        <v>221</v>
      </c>
      <c r="C292">
        <v>0</v>
      </c>
      <c r="D292">
        <v>0</v>
      </c>
      <c r="E292" t="s">
        <v>212</v>
      </c>
      <c r="F292" t="s">
        <v>215</v>
      </c>
    </row>
    <row r="293" spans="1:6" x14ac:dyDescent="0.3">
      <c r="A293">
        <v>290</v>
      </c>
      <c r="B293" t="s">
        <v>221</v>
      </c>
      <c r="C293">
        <v>0</v>
      </c>
      <c r="D293">
        <v>0</v>
      </c>
      <c r="E293" t="s">
        <v>212</v>
      </c>
      <c r="F293" t="s">
        <v>215</v>
      </c>
    </row>
    <row r="294" spans="1:6" x14ac:dyDescent="0.3">
      <c r="A294">
        <v>291</v>
      </c>
      <c r="B294" t="s">
        <v>221</v>
      </c>
      <c r="C294">
        <v>4136.8</v>
      </c>
      <c r="D294">
        <v>0</v>
      </c>
      <c r="E294" t="s">
        <v>212</v>
      </c>
      <c r="F294" t="s">
        <v>215</v>
      </c>
    </row>
    <row r="295" spans="1:6" x14ac:dyDescent="0.3">
      <c r="A295">
        <v>292</v>
      </c>
      <c r="B295" t="s">
        <v>221</v>
      </c>
      <c r="C295">
        <v>0</v>
      </c>
      <c r="D295">
        <v>0</v>
      </c>
      <c r="E295" t="s">
        <v>212</v>
      </c>
      <c r="F295" t="s">
        <v>215</v>
      </c>
    </row>
    <row r="296" spans="1:6" x14ac:dyDescent="0.3">
      <c r="A296">
        <v>293</v>
      </c>
      <c r="B296" t="s">
        <v>221</v>
      </c>
      <c r="C296">
        <v>0</v>
      </c>
      <c r="D296">
        <v>0</v>
      </c>
      <c r="E296" t="s">
        <v>212</v>
      </c>
      <c r="F296" t="s">
        <v>215</v>
      </c>
    </row>
    <row r="297" spans="1:6" x14ac:dyDescent="0.3">
      <c r="A297">
        <v>294</v>
      </c>
      <c r="B297" t="s">
        <v>221</v>
      </c>
      <c r="C297">
        <v>4136.8</v>
      </c>
      <c r="D297">
        <v>0</v>
      </c>
      <c r="E297" t="s">
        <v>212</v>
      </c>
      <c r="F297" t="s">
        <v>215</v>
      </c>
    </row>
    <row r="298" spans="1:6" x14ac:dyDescent="0.3">
      <c r="A298">
        <v>295</v>
      </c>
      <c r="B298" t="s">
        <v>221</v>
      </c>
      <c r="C298">
        <v>0</v>
      </c>
      <c r="D298">
        <v>0</v>
      </c>
      <c r="E298" t="s">
        <v>212</v>
      </c>
      <c r="F298" t="s">
        <v>215</v>
      </c>
    </row>
    <row r="299" spans="1:6" x14ac:dyDescent="0.3">
      <c r="A299">
        <v>296</v>
      </c>
      <c r="B299" t="s">
        <v>221</v>
      </c>
      <c r="C299">
        <v>0</v>
      </c>
      <c r="D299">
        <v>0</v>
      </c>
      <c r="E299" t="s">
        <v>212</v>
      </c>
      <c r="F299" t="s">
        <v>215</v>
      </c>
    </row>
    <row r="300" spans="1:6" x14ac:dyDescent="0.3">
      <c r="A300">
        <v>297</v>
      </c>
      <c r="B300" t="s">
        <v>221</v>
      </c>
      <c r="C300">
        <v>0</v>
      </c>
      <c r="D300">
        <v>0</v>
      </c>
      <c r="E300" t="s">
        <v>212</v>
      </c>
      <c r="F300" t="s">
        <v>215</v>
      </c>
    </row>
    <row r="301" spans="1:6" x14ac:dyDescent="0.3">
      <c r="A301">
        <v>298</v>
      </c>
      <c r="B301" t="s">
        <v>221</v>
      </c>
      <c r="C301">
        <v>0</v>
      </c>
      <c r="D301">
        <v>0</v>
      </c>
      <c r="E301" t="s">
        <v>212</v>
      </c>
      <c r="F301" t="s">
        <v>215</v>
      </c>
    </row>
    <row r="302" spans="1:6" x14ac:dyDescent="0.3">
      <c r="A302">
        <v>299</v>
      </c>
      <c r="B302" t="s">
        <v>221</v>
      </c>
      <c r="C302">
        <v>0</v>
      </c>
      <c r="D302">
        <v>0</v>
      </c>
      <c r="E302" t="s">
        <v>212</v>
      </c>
      <c r="F302" t="s">
        <v>215</v>
      </c>
    </row>
    <row r="303" spans="1:6" x14ac:dyDescent="0.3">
      <c r="A303">
        <v>300</v>
      </c>
      <c r="B303" t="s">
        <v>221</v>
      </c>
      <c r="C303">
        <v>0</v>
      </c>
      <c r="D303">
        <v>0</v>
      </c>
      <c r="E303" t="s">
        <v>212</v>
      </c>
      <c r="F303" t="s">
        <v>215</v>
      </c>
    </row>
    <row r="304" spans="1:6" x14ac:dyDescent="0.3">
      <c r="A304">
        <v>301</v>
      </c>
      <c r="B304" t="s">
        <v>221</v>
      </c>
      <c r="C304">
        <v>0</v>
      </c>
      <c r="D304">
        <v>0</v>
      </c>
      <c r="E304" t="s">
        <v>212</v>
      </c>
      <c r="F304" t="s">
        <v>215</v>
      </c>
    </row>
    <row r="305" spans="1:6" x14ac:dyDescent="0.3">
      <c r="A305">
        <v>302</v>
      </c>
      <c r="B305" t="s">
        <v>221</v>
      </c>
      <c r="C305">
        <v>0</v>
      </c>
      <c r="D305">
        <v>0</v>
      </c>
      <c r="E305" t="s">
        <v>212</v>
      </c>
      <c r="F305" t="s">
        <v>215</v>
      </c>
    </row>
    <row r="306" spans="1:6" x14ac:dyDescent="0.3">
      <c r="A306">
        <v>303</v>
      </c>
      <c r="B306" t="s">
        <v>221</v>
      </c>
      <c r="C306">
        <v>0</v>
      </c>
      <c r="D306">
        <v>0</v>
      </c>
      <c r="E306" t="s">
        <v>212</v>
      </c>
      <c r="F306" t="s">
        <v>215</v>
      </c>
    </row>
    <row r="307" spans="1:6" x14ac:dyDescent="0.3">
      <c r="A307">
        <v>304</v>
      </c>
      <c r="B307" t="s">
        <v>221</v>
      </c>
      <c r="C307">
        <v>0</v>
      </c>
      <c r="D307">
        <v>0</v>
      </c>
      <c r="E307" t="s">
        <v>212</v>
      </c>
      <c r="F307" t="s">
        <v>215</v>
      </c>
    </row>
    <row r="308" spans="1:6" x14ac:dyDescent="0.3">
      <c r="A308">
        <v>305</v>
      </c>
      <c r="B308" t="s">
        <v>221</v>
      </c>
      <c r="C308">
        <v>0</v>
      </c>
      <c r="D308">
        <v>0</v>
      </c>
      <c r="E308" t="s">
        <v>212</v>
      </c>
      <c r="F308" t="s">
        <v>215</v>
      </c>
    </row>
    <row r="309" spans="1:6" x14ac:dyDescent="0.3">
      <c r="A309">
        <v>306</v>
      </c>
      <c r="B309" t="s">
        <v>221</v>
      </c>
      <c r="C309">
        <v>0</v>
      </c>
      <c r="D309">
        <v>0</v>
      </c>
      <c r="E309" t="s">
        <v>212</v>
      </c>
      <c r="F309" t="s">
        <v>215</v>
      </c>
    </row>
    <row r="310" spans="1:6" x14ac:dyDescent="0.3">
      <c r="A310">
        <v>307</v>
      </c>
      <c r="B310" t="s">
        <v>221</v>
      </c>
      <c r="C310">
        <v>0</v>
      </c>
      <c r="D310">
        <v>0</v>
      </c>
      <c r="E310" t="s">
        <v>212</v>
      </c>
      <c r="F310" t="s">
        <v>215</v>
      </c>
    </row>
    <row r="311" spans="1:6" x14ac:dyDescent="0.3">
      <c r="A311">
        <v>308</v>
      </c>
      <c r="B311" t="s">
        <v>221</v>
      </c>
      <c r="C311">
        <v>0</v>
      </c>
      <c r="D311">
        <v>0</v>
      </c>
      <c r="E311" t="s">
        <v>212</v>
      </c>
      <c r="F311" t="s">
        <v>215</v>
      </c>
    </row>
    <row r="312" spans="1:6" x14ac:dyDescent="0.3">
      <c r="A312">
        <v>309</v>
      </c>
      <c r="B312" t="s">
        <v>221</v>
      </c>
      <c r="C312">
        <v>0</v>
      </c>
      <c r="D312">
        <v>0</v>
      </c>
      <c r="E312" t="s">
        <v>212</v>
      </c>
      <c r="F312" t="s">
        <v>215</v>
      </c>
    </row>
    <row r="313" spans="1:6" x14ac:dyDescent="0.3">
      <c r="A313">
        <v>310</v>
      </c>
      <c r="B313" t="s">
        <v>221</v>
      </c>
      <c r="C313">
        <v>0</v>
      </c>
      <c r="D313">
        <v>0</v>
      </c>
      <c r="E313" t="s">
        <v>212</v>
      </c>
      <c r="F313" t="s">
        <v>215</v>
      </c>
    </row>
    <row r="314" spans="1:6" x14ac:dyDescent="0.3">
      <c r="A314">
        <v>311</v>
      </c>
      <c r="B314" t="s">
        <v>221</v>
      </c>
      <c r="C314">
        <v>0</v>
      </c>
      <c r="D314">
        <v>0</v>
      </c>
      <c r="E314" t="s">
        <v>212</v>
      </c>
      <c r="F314" t="s">
        <v>215</v>
      </c>
    </row>
    <row r="315" spans="1:6" x14ac:dyDescent="0.3">
      <c r="A315">
        <v>312</v>
      </c>
      <c r="B315" t="s">
        <v>221</v>
      </c>
      <c r="C315">
        <v>0</v>
      </c>
      <c r="D315">
        <v>0</v>
      </c>
      <c r="E315" t="s">
        <v>212</v>
      </c>
      <c r="F315" t="s">
        <v>215</v>
      </c>
    </row>
    <row r="316" spans="1:6" x14ac:dyDescent="0.3">
      <c r="A316">
        <v>313</v>
      </c>
      <c r="B316" t="s">
        <v>221</v>
      </c>
      <c r="C316">
        <v>3639.2</v>
      </c>
      <c r="D316">
        <v>0</v>
      </c>
      <c r="E316" t="s">
        <v>212</v>
      </c>
      <c r="F316" t="s">
        <v>215</v>
      </c>
    </row>
    <row r="317" spans="1:6" x14ac:dyDescent="0.3">
      <c r="A317">
        <v>314</v>
      </c>
      <c r="B317" t="s">
        <v>221</v>
      </c>
      <c r="C317">
        <v>0</v>
      </c>
      <c r="D317">
        <v>0</v>
      </c>
      <c r="E317" t="s">
        <v>212</v>
      </c>
      <c r="F317" t="s">
        <v>215</v>
      </c>
    </row>
    <row r="318" spans="1:6" x14ac:dyDescent="0.3">
      <c r="A318">
        <v>315</v>
      </c>
      <c r="B318" t="s">
        <v>221</v>
      </c>
      <c r="C318">
        <v>0</v>
      </c>
      <c r="D318">
        <v>0</v>
      </c>
      <c r="E318" t="s">
        <v>212</v>
      </c>
      <c r="F318" t="s">
        <v>215</v>
      </c>
    </row>
    <row r="319" spans="1:6" x14ac:dyDescent="0.3">
      <c r="A319">
        <v>316</v>
      </c>
      <c r="B319" t="s">
        <v>221</v>
      </c>
      <c r="C319">
        <v>0</v>
      </c>
      <c r="D319">
        <v>0</v>
      </c>
      <c r="E319" t="s">
        <v>212</v>
      </c>
      <c r="F319" t="s">
        <v>215</v>
      </c>
    </row>
    <row r="320" spans="1:6" x14ac:dyDescent="0.3">
      <c r="A320">
        <v>317</v>
      </c>
      <c r="B320" t="s">
        <v>221</v>
      </c>
      <c r="C320">
        <v>0</v>
      </c>
      <c r="D320">
        <v>0</v>
      </c>
      <c r="E320" t="s">
        <v>212</v>
      </c>
      <c r="F320" t="s">
        <v>215</v>
      </c>
    </row>
    <row r="321" spans="1:6" x14ac:dyDescent="0.3">
      <c r="A321">
        <v>318</v>
      </c>
      <c r="B321" t="s">
        <v>221</v>
      </c>
      <c r="C321">
        <v>0</v>
      </c>
      <c r="D321">
        <v>0</v>
      </c>
      <c r="E321" t="s">
        <v>212</v>
      </c>
      <c r="F321" t="s">
        <v>215</v>
      </c>
    </row>
    <row r="322" spans="1:6" x14ac:dyDescent="0.3">
      <c r="A322">
        <v>319</v>
      </c>
      <c r="B322" t="s">
        <v>221</v>
      </c>
      <c r="C322">
        <v>0</v>
      </c>
      <c r="D322">
        <v>0</v>
      </c>
      <c r="E322" t="s">
        <v>212</v>
      </c>
      <c r="F322" t="s">
        <v>215</v>
      </c>
    </row>
    <row r="323" spans="1:6" x14ac:dyDescent="0.3">
      <c r="A323">
        <v>320</v>
      </c>
      <c r="B323" t="s">
        <v>221</v>
      </c>
      <c r="C323">
        <v>0</v>
      </c>
      <c r="D323">
        <v>0</v>
      </c>
      <c r="E323" t="s">
        <v>212</v>
      </c>
      <c r="F323" t="s">
        <v>215</v>
      </c>
    </row>
    <row r="324" spans="1:6" x14ac:dyDescent="0.3">
      <c r="A324">
        <v>321</v>
      </c>
      <c r="B324" t="s">
        <v>221</v>
      </c>
      <c r="C324">
        <v>0</v>
      </c>
      <c r="D324">
        <v>0</v>
      </c>
      <c r="E324" t="s">
        <v>212</v>
      </c>
      <c r="F324" t="s">
        <v>215</v>
      </c>
    </row>
    <row r="325" spans="1:6" x14ac:dyDescent="0.3">
      <c r="A325">
        <v>322</v>
      </c>
      <c r="B325" t="s">
        <v>221</v>
      </c>
      <c r="C325">
        <v>0</v>
      </c>
      <c r="D325">
        <v>0</v>
      </c>
      <c r="E325" t="s">
        <v>212</v>
      </c>
      <c r="F325" t="s">
        <v>215</v>
      </c>
    </row>
    <row r="326" spans="1:6" x14ac:dyDescent="0.3">
      <c r="A326">
        <v>323</v>
      </c>
      <c r="B326" t="s">
        <v>221</v>
      </c>
      <c r="C326">
        <v>0</v>
      </c>
      <c r="D326">
        <v>0</v>
      </c>
      <c r="E326" t="s">
        <v>212</v>
      </c>
      <c r="F326" t="s">
        <v>215</v>
      </c>
    </row>
    <row r="327" spans="1:6" x14ac:dyDescent="0.3">
      <c r="A327">
        <v>324</v>
      </c>
      <c r="B327" t="s">
        <v>221</v>
      </c>
      <c r="C327">
        <v>0</v>
      </c>
      <c r="D327">
        <v>0</v>
      </c>
      <c r="E327" t="s">
        <v>212</v>
      </c>
      <c r="F327" t="s">
        <v>215</v>
      </c>
    </row>
    <row r="328" spans="1:6" x14ac:dyDescent="0.3">
      <c r="A328">
        <v>325</v>
      </c>
      <c r="B328" t="s">
        <v>221</v>
      </c>
      <c r="C328">
        <v>0</v>
      </c>
      <c r="D328">
        <v>0</v>
      </c>
      <c r="E328" t="s">
        <v>212</v>
      </c>
      <c r="F328" t="s">
        <v>215</v>
      </c>
    </row>
    <row r="329" spans="1:6" x14ac:dyDescent="0.3">
      <c r="A329">
        <v>326</v>
      </c>
      <c r="B329" t="s">
        <v>221</v>
      </c>
      <c r="C329">
        <v>3359.6</v>
      </c>
      <c r="D329">
        <v>0</v>
      </c>
      <c r="E329" t="s">
        <v>212</v>
      </c>
      <c r="F329" t="s">
        <v>215</v>
      </c>
    </row>
    <row r="330" spans="1:6" x14ac:dyDescent="0.3">
      <c r="A330">
        <v>327</v>
      </c>
      <c r="B330" t="s">
        <v>221</v>
      </c>
      <c r="C330">
        <v>3359.6</v>
      </c>
      <c r="D330">
        <v>0</v>
      </c>
      <c r="E330" t="s">
        <v>212</v>
      </c>
      <c r="F330" t="s">
        <v>215</v>
      </c>
    </row>
    <row r="331" spans="1:6" x14ac:dyDescent="0.3">
      <c r="A331">
        <v>328</v>
      </c>
      <c r="B331" t="s">
        <v>221</v>
      </c>
      <c r="C331">
        <v>0</v>
      </c>
      <c r="D331">
        <v>0</v>
      </c>
      <c r="E331" t="s">
        <v>212</v>
      </c>
      <c r="F331" t="s">
        <v>215</v>
      </c>
    </row>
    <row r="332" spans="1:6" x14ac:dyDescent="0.3">
      <c r="A332">
        <v>329</v>
      </c>
      <c r="B332" t="s">
        <v>221</v>
      </c>
      <c r="C332">
        <v>0</v>
      </c>
      <c r="D332">
        <v>0</v>
      </c>
      <c r="E332" t="s">
        <v>212</v>
      </c>
      <c r="F332" t="s">
        <v>215</v>
      </c>
    </row>
    <row r="333" spans="1:6" x14ac:dyDescent="0.3">
      <c r="A333">
        <v>330</v>
      </c>
      <c r="B333" t="s">
        <v>221</v>
      </c>
      <c r="C333">
        <v>0</v>
      </c>
      <c r="D333">
        <v>0</v>
      </c>
      <c r="E333" t="s">
        <v>212</v>
      </c>
      <c r="F333" t="s">
        <v>215</v>
      </c>
    </row>
    <row r="334" spans="1:6" x14ac:dyDescent="0.3">
      <c r="A334">
        <v>331</v>
      </c>
      <c r="B334" t="s">
        <v>221</v>
      </c>
      <c r="C334">
        <v>0</v>
      </c>
      <c r="D334">
        <v>0</v>
      </c>
      <c r="E334" t="s">
        <v>212</v>
      </c>
      <c r="F334" t="s">
        <v>215</v>
      </c>
    </row>
    <row r="335" spans="1:6" x14ac:dyDescent="0.3">
      <c r="A335">
        <v>332</v>
      </c>
      <c r="B335" t="s">
        <v>221</v>
      </c>
      <c r="C335">
        <v>0</v>
      </c>
      <c r="D335">
        <v>0</v>
      </c>
      <c r="E335" t="s">
        <v>212</v>
      </c>
      <c r="F335" t="s">
        <v>215</v>
      </c>
    </row>
    <row r="336" spans="1:6" x14ac:dyDescent="0.3">
      <c r="A336">
        <v>333</v>
      </c>
      <c r="B336" t="s">
        <v>221</v>
      </c>
      <c r="C336">
        <v>0</v>
      </c>
      <c r="D336">
        <v>0</v>
      </c>
      <c r="E336" t="s">
        <v>212</v>
      </c>
      <c r="F336" t="s">
        <v>215</v>
      </c>
    </row>
    <row r="337" spans="1:6" x14ac:dyDescent="0.3">
      <c r="A337">
        <v>334</v>
      </c>
      <c r="B337" t="s">
        <v>221</v>
      </c>
      <c r="C337">
        <v>0</v>
      </c>
      <c r="D337">
        <v>0</v>
      </c>
      <c r="E337" t="s">
        <v>212</v>
      </c>
      <c r="F337" t="s">
        <v>215</v>
      </c>
    </row>
    <row r="338" spans="1:6" x14ac:dyDescent="0.3">
      <c r="A338">
        <v>335</v>
      </c>
      <c r="B338" t="s">
        <v>221</v>
      </c>
      <c r="C338">
        <v>0</v>
      </c>
      <c r="D338">
        <v>0</v>
      </c>
      <c r="E338" t="s">
        <v>212</v>
      </c>
      <c r="F338" t="s">
        <v>215</v>
      </c>
    </row>
    <row r="339" spans="1:6" x14ac:dyDescent="0.3">
      <c r="A339">
        <v>336</v>
      </c>
      <c r="B339" t="s">
        <v>221</v>
      </c>
      <c r="C339">
        <v>0</v>
      </c>
      <c r="D339">
        <v>0</v>
      </c>
      <c r="E339" t="s">
        <v>212</v>
      </c>
      <c r="F339" t="s">
        <v>215</v>
      </c>
    </row>
    <row r="340" spans="1:6" x14ac:dyDescent="0.3">
      <c r="A340">
        <v>337</v>
      </c>
      <c r="B340" t="s">
        <v>221</v>
      </c>
      <c r="C340">
        <v>0</v>
      </c>
      <c r="D340">
        <v>0</v>
      </c>
      <c r="E340" t="s">
        <v>212</v>
      </c>
      <c r="F340" t="s">
        <v>215</v>
      </c>
    </row>
    <row r="341" spans="1:6" x14ac:dyDescent="0.3">
      <c r="A341">
        <v>338</v>
      </c>
      <c r="B341" t="s">
        <v>221</v>
      </c>
      <c r="C341">
        <v>0</v>
      </c>
      <c r="D341">
        <v>0</v>
      </c>
      <c r="E341" t="s">
        <v>212</v>
      </c>
      <c r="F341" t="s">
        <v>215</v>
      </c>
    </row>
    <row r="342" spans="1:6" x14ac:dyDescent="0.3">
      <c r="A342">
        <v>339</v>
      </c>
      <c r="B342" t="s">
        <v>221</v>
      </c>
      <c r="C342">
        <v>0</v>
      </c>
      <c r="D342">
        <v>0</v>
      </c>
      <c r="E342" t="s">
        <v>212</v>
      </c>
      <c r="F342" t="s">
        <v>215</v>
      </c>
    </row>
    <row r="343" spans="1:6" x14ac:dyDescent="0.3">
      <c r="A343">
        <v>340</v>
      </c>
      <c r="B343" t="s">
        <v>221</v>
      </c>
      <c r="C343">
        <v>0</v>
      </c>
      <c r="D343">
        <v>0</v>
      </c>
      <c r="E343" t="s">
        <v>212</v>
      </c>
      <c r="F343" t="s">
        <v>215</v>
      </c>
    </row>
    <row r="344" spans="1:6" x14ac:dyDescent="0.3">
      <c r="A344">
        <v>341</v>
      </c>
      <c r="B344" t="s">
        <v>221</v>
      </c>
      <c r="C344">
        <v>0</v>
      </c>
      <c r="D344">
        <v>0</v>
      </c>
      <c r="E344" t="s">
        <v>212</v>
      </c>
      <c r="F344" t="s">
        <v>215</v>
      </c>
    </row>
    <row r="345" spans="1:6" x14ac:dyDescent="0.3">
      <c r="A345">
        <v>342</v>
      </c>
      <c r="B345" t="s">
        <v>221</v>
      </c>
      <c r="C345">
        <v>0</v>
      </c>
      <c r="D345">
        <v>0</v>
      </c>
      <c r="E345" t="s">
        <v>212</v>
      </c>
      <c r="F345" t="s">
        <v>215</v>
      </c>
    </row>
    <row r="346" spans="1:6" x14ac:dyDescent="0.3">
      <c r="A346">
        <v>343</v>
      </c>
      <c r="B346" t="s">
        <v>221</v>
      </c>
      <c r="C346">
        <v>3359.6</v>
      </c>
      <c r="D346">
        <v>0</v>
      </c>
      <c r="E346" t="s">
        <v>212</v>
      </c>
      <c r="F346" t="s">
        <v>215</v>
      </c>
    </row>
    <row r="347" spans="1:6" x14ac:dyDescent="0.3">
      <c r="A347">
        <v>344</v>
      </c>
      <c r="B347" t="s">
        <v>221</v>
      </c>
      <c r="C347">
        <v>0</v>
      </c>
      <c r="D347">
        <v>0</v>
      </c>
      <c r="E347" t="s">
        <v>212</v>
      </c>
      <c r="F347" t="s">
        <v>215</v>
      </c>
    </row>
    <row r="348" spans="1:6" x14ac:dyDescent="0.3">
      <c r="A348">
        <v>345</v>
      </c>
      <c r="B348" t="s">
        <v>221</v>
      </c>
      <c r="C348">
        <v>0</v>
      </c>
      <c r="D348">
        <v>0</v>
      </c>
      <c r="E348" t="s">
        <v>212</v>
      </c>
      <c r="F348" t="s">
        <v>215</v>
      </c>
    </row>
    <row r="349" spans="1:6" x14ac:dyDescent="0.3">
      <c r="A349">
        <v>346</v>
      </c>
      <c r="B349" t="s">
        <v>221</v>
      </c>
      <c r="C349">
        <v>0</v>
      </c>
      <c r="D349">
        <v>0</v>
      </c>
      <c r="E349" t="s">
        <v>212</v>
      </c>
      <c r="F349" t="s">
        <v>215</v>
      </c>
    </row>
    <row r="350" spans="1:6" x14ac:dyDescent="0.3">
      <c r="A350">
        <v>347</v>
      </c>
      <c r="B350" t="s">
        <v>221</v>
      </c>
      <c r="C350">
        <v>0</v>
      </c>
      <c r="D350">
        <v>0</v>
      </c>
      <c r="E350" t="s">
        <v>212</v>
      </c>
      <c r="F350" t="s">
        <v>215</v>
      </c>
    </row>
    <row r="351" spans="1:6" x14ac:dyDescent="0.3">
      <c r="A351">
        <v>348</v>
      </c>
      <c r="B351" t="s">
        <v>221</v>
      </c>
      <c r="C351">
        <v>0</v>
      </c>
      <c r="D351">
        <v>0</v>
      </c>
      <c r="E351" t="s">
        <v>212</v>
      </c>
      <c r="F351" t="s">
        <v>215</v>
      </c>
    </row>
    <row r="352" spans="1:6" x14ac:dyDescent="0.3">
      <c r="A352">
        <v>349</v>
      </c>
      <c r="B352" t="s">
        <v>221</v>
      </c>
      <c r="C352">
        <v>3359.6</v>
      </c>
      <c r="D352">
        <v>0</v>
      </c>
      <c r="E352" t="s">
        <v>212</v>
      </c>
      <c r="F352" t="s">
        <v>215</v>
      </c>
    </row>
    <row r="353" spans="1:6" x14ac:dyDescent="0.3">
      <c r="A353">
        <v>350</v>
      </c>
      <c r="B353" t="s">
        <v>221</v>
      </c>
      <c r="C353">
        <v>0</v>
      </c>
      <c r="D353">
        <v>0</v>
      </c>
      <c r="E353" t="s">
        <v>212</v>
      </c>
      <c r="F353" t="s">
        <v>215</v>
      </c>
    </row>
    <row r="354" spans="1:6" x14ac:dyDescent="0.3">
      <c r="A354">
        <v>351</v>
      </c>
      <c r="B354" t="s">
        <v>221</v>
      </c>
      <c r="C354">
        <v>0</v>
      </c>
      <c r="D354">
        <v>0</v>
      </c>
      <c r="E354" t="s">
        <v>212</v>
      </c>
      <c r="F354" t="s">
        <v>215</v>
      </c>
    </row>
    <row r="355" spans="1:6" x14ac:dyDescent="0.3">
      <c r="A355">
        <v>352</v>
      </c>
      <c r="B355" t="s">
        <v>221</v>
      </c>
      <c r="C355">
        <v>0</v>
      </c>
      <c r="D355">
        <v>0</v>
      </c>
      <c r="E355" t="s">
        <v>212</v>
      </c>
      <c r="F355" t="s">
        <v>215</v>
      </c>
    </row>
    <row r="356" spans="1:6" x14ac:dyDescent="0.3">
      <c r="A356">
        <v>353</v>
      </c>
      <c r="B356" t="s">
        <v>1042</v>
      </c>
      <c r="C356">
        <v>0</v>
      </c>
      <c r="D356">
        <v>0</v>
      </c>
      <c r="E356" t="s">
        <v>212</v>
      </c>
      <c r="F356" t="s">
        <v>215</v>
      </c>
    </row>
    <row r="357" spans="1:6" x14ac:dyDescent="0.3">
      <c r="A357">
        <v>354</v>
      </c>
      <c r="B357" t="s">
        <v>1042</v>
      </c>
      <c r="C357">
        <v>0</v>
      </c>
      <c r="D357">
        <v>0</v>
      </c>
      <c r="E357" t="s">
        <v>212</v>
      </c>
      <c r="F357" t="s">
        <v>215</v>
      </c>
    </row>
    <row r="358" spans="1:6" x14ac:dyDescent="0.3">
      <c r="A358">
        <v>355</v>
      </c>
      <c r="B358" t="s">
        <v>1042</v>
      </c>
      <c r="C358">
        <v>0</v>
      </c>
      <c r="D358">
        <v>0</v>
      </c>
      <c r="E358" t="s">
        <v>212</v>
      </c>
      <c r="F358" t="s">
        <v>215</v>
      </c>
    </row>
    <row r="359" spans="1:6" x14ac:dyDescent="0.3">
      <c r="A359">
        <v>356</v>
      </c>
      <c r="B359" t="s">
        <v>1042</v>
      </c>
      <c r="C359">
        <v>0</v>
      </c>
      <c r="D359">
        <v>0</v>
      </c>
      <c r="E359" t="s">
        <v>212</v>
      </c>
      <c r="F359" t="s">
        <v>215</v>
      </c>
    </row>
    <row r="360" spans="1:6" x14ac:dyDescent="0.3">
      <c r="A360">
        <v>357</v>
      </c>
      <c r="B360" t="s">
        <v>1042</v>
      </c>
      <c r="C360">
        <v>0</v>
      </c>
      <c r="D360">
        <v>0</v>
      </c>
      <c r="E360" t="s">
        <v>212</v>
      </c>
      <c r="F360" t="s">
        <v>215</v>
      </c>
    </row>
    <row r="361" spans="1:6" x14ac:dyDescent="0.3">
      <c r="A361">
        <v>358</v>
      </c>
      <c r="B361" t="s">
        <v>1042</v>
      </c>
      <c r="C361">
        <v>0</v>
      </c>
      <c r="D361">
        <v>0</v>
      </c>
      <c r="E361" t="s">
        <v>212</v>
      </c>
      <c r="F361" t="s">
        <v>215</v>
      </c>
    </row>
    <row r="362" spans="1:6" x14ac:dyDescent="0.3">
      <c r="A362">
        <v>359</v>
      </c>
      <c r="B362" t="s">
        <v>1042</v>
      </c>
      <c r="C362">
        <v>0</v>
      </c>
      <c r="D362">
        <v>0</v>
      </c>
      <c r="E362" t="s">
        <v>212</v>
      </c>
      <c r="F362" t="s">
        <v>215</v>
      </c>
    </row>
    <row r="363" spans="1:6" x14ac:dyDescent="0.3">
      <c r="A363">
        <v>360</v>
      </c>
      <c r="B363" t="s">
        <v>1042</v>
      </c>
      <c r="C363">
        <v>0</v>
      </c>
      <c r="D363">
        <v>0</v>
      </c>
      <c r="E363" t="s">
        <v>212</v>
      </c>
      <c r="F36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63"/>
  <sheetViews>
    <sheetView topLeftCell="A3" workbookViewId="0">
      <selection activeCell="A4" sqref="A4"/>
    </sheetView>
  </sheetViews>
  <sheetFormatPr baseColWidth="10" defaultColWidth="9.109375" defaultRowHeight="14.4" x14ac:dyDescent="0.3"/>
  <cols>
    <col min="1" max="1" width="4"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row r="62" spans="1:6" x14ac:dyDescent="0.3">
      <c r="A62">
        <v>59</v>
      </c>
      <c r="B62" t="s">
        <v>220</v>
      </c>
      <c r="C62" s="4">
        <v>0</v>
      </c>
      <c r="D62">
        <v>0</v>
      </c>
      <c r="E62" t="s">
        <v>212</v>
      </c>
      <c r="F62" t="s">
        <v>215</v>
      </c>
    </row>
    <row r="63" spans="1:6" x14ac:dyDescent="0.3">
      <c r="A63">
        <v>60</v>
      </c>
      <c r="B63" t="s">
        <v>220</v>
      </c>
      <c r="C63" s="4">
        <v>0</v>
      </c>
      <c r="D63">
        <v>0</v>
      </c>
      <c r="E63" t="s">
        <v>212</v>
      </c>
      <c r="F63" t="s">
        <v>215</v>
      </c>
    </row>
    <row r="64" spans="1:6" x14ac:dyDescent="0.3">
      <c r="A64">
        <v>61</v>
      </c>
      <c r="B64" t="s">
        <v>220</v>
      </c>
      <c r="C64" s="4">
        <v>0</v>
      </c>
      <c r="D64">
        <v>0</v>
      </c>
      <c r="E64" t="s">
        <v>212</v>
      </c>
      <c r="F64" t="s">
        <v>215</v>
      </c>
    </row>
    <row r="65" spans="1:6" x14ac:dyDescent="0.3">
      <c r="A65">
        <v>62</v>
      </c>
      <c r="B65" t="s">
        <v>220</v>
      </c>
      <c r="C65" s="4">
        <v>0</v>
      </c>
      <c r="D65">
        <v>0</v>
      </c>
      <c r="E65" t="s">
        <v>212</v>
      </c>
      <c r="F65" t="s">
        <v>215</v>
      </c>
    </row>
    <row r="66" spans="1:6" x14ac:dyDescent="0.3">
      <c r="A66">
        <v>63</v>
      </c>
      <c r="B66" t="s">
        <v>220</v>
      </c>
      <c r="C66" s="4">
        <v>0</v>
      </c>
      <c r="D66">
        <v>0</v>
      </c>
      <c r="E66" t="s">
        <v>212</v>
      </c>
      <c r="F66" t="s">
        <v>215</v>
      </c>
    </row>
    <row r="67" spans="1:6" x14ac:dyDescent="0.3">
      <c r="A67">
        <v>64</v>
      </c>
      <c r="B67" t="s">
        <v>220</v>
      </c>
      <c r="C67" s="4">
        <v>0</v>
      </c>
      <c r="D67">
        <v>0</v>
      </c>
      <c r="E67" t="s">
        <v>212</v>
      </c>
      <c r="F67" t="s">
        <v>215</v>
      </c>
    </row>
    <row r="68" spans="1:6" x14ac:dyDescent="0.3">
      <c r="A68">
        <v>65</v>
      </c>
      <c r="B68" t="s">
        <v>220</v>
      </c>
      <c r="C68" s="4">
        <v>0</v>
      </c>
      <c r="D68">
        <v>0</v>
      </c>
      <c r="E68" t="s">
        <v>212</v>
      </c>
      <c r="F68" t="s">
        <v>215</v>
      </c>
    </row>
    <row r="69" spans="1:6" x14ac:dyDescent="0.3">
      <c r="A69">
        <v>66</v>
      </c>
      <c r="B69" t="s">
        <v>220</v>
      </c>
      <c r="C69" s="4">
        <v>0</v>
      </c>
      <c r="D69">
        <v>0</v>
      </c>
      <c r="E69" t="s">
        <v>212</v>
      </c>
      <c r="F69" t="s">
        <v>215</v>
      </c>
    </row>
    <row r="70" spans="1:6" x14ac:dyDescent="0.3">
      <c r="A70">
        <v>67</v>
      </c>
      <c r="B70" t="s">
        <v>220</v>
      </c>
      <c r="C70" s="4">
        <v>0</v>
      </c>
      <c r="D70">
        <v>0</v>
      </c>
      <c r="E70" t="s">
        <v>212</v>
      </c>
      <c r="F70" t="s">
        <v>215</v>
      </c>
    </row>
    <row r="71" spans="1:6" x14ac:dyDescent="0.3">
      <c r="A71">
        <v>68</v>
      </c>
      <c r="B71" t="s">
        <v>220</v>
      </c>
      <c r="C71" s="4">
        <v>0</v>
      </c>
      <c r="D71">
        <v>0</v>
      </c>
      <c r="E71" t="s">
        <v>212</v>
      </c>
      <c r="F71" t="s">
        <v>215</v>
      </c>
    </row>
    <row r="72" spans="1:6" x14ac:dyDescent="0.3">
      <c r="A72">
        <v>69</v>
      </c>
      <c r="B72" t="s">
        <v>220</v>
      </c>
      <c r="C72" s="4">
        <v>0</v>
      </c>
      <c r="D72">
        <v>0</v>
      </c>
      <c r="E72" t="s">
        <v>212</v>
      </c>
      <c r="F72" t="s">
        <v>215</v>
      </c>
    </row>
    <row r="73" spans="1:6" x14ac:dyDescent="0.3">
      <c r="A73">
        <v>70</v>
      </c>
      <c r="B73" t="s">
        <v>220</v>
      </c>
      <c r="C73" s="4">
        <v>0</v>
      </c>
      <c r="D73">
        <v>0</v>
      </c>
      <c r="E73" t="s">
        <v>212</v>
      </c>
      <c r="F73" t="s">
        <v>215</v>
      </c>
    </row>
    <row r="74" spans="1:6" x14ac:dyDescent="0.3">
      <c r="A74">
        <v>71</v>
      </c>
      <c r="B74" t="s">
        <v>220</v>
      </c>
      <c r="C74" s="4">
        <v>0</v>
      </c>
      <c r="D74">
        <v>0</v>
      </c>
      <c r="E74" t="s">
        <v>212</v>
      </c>
      <c r="F74" t="s">
        <v>215</v>
      </c>
    </row>
    <row r="75" spans="1:6" x14ac:dyDescent="0.3">
      <c r="A75">
        <v>72</v>
      </c>
      <c r="B75" t="s">
        <v>220</v>
      </c>
      <c r="C75" s="4">
        <v>0</v>
      </c>
      <c r="D75">
        <v>0</v>
      </c>
      <c r="E75" t="s">
        <v>212</v>
      </c>
      <c r="F75" t="s">
        <v>215</v>
      </c>
    </row>
    <row r="76" spans="1:6" x14ac:dyDescent="0.3">
      <c r="A76">
        <v>73</v>
      </c>
      <c r="B76" t="s">
        <v>220</v>
      </c>
      <c r="C76" s="4">
        <v>0</v>
      </c>
      <c r="D76">
        <v>0</v>
      </c>
      <c r="E76" t="s">
        <v>212</v>
      </c>
      <c r="F76" t="s">
        <v>215</v>
      </c>
    </row>
    <row r="77" spans="1:6" x14ac:dyDescent="0.3">
      <c r="A77">
        <v>74</v>
      </c>
      <c r="B77" t="s">
        <v>220</v>
      </c>
      <c r="C77" s="4">
        <v>0</v>
      </c>
      <c r="D77">
        <v>0</v>
      </c>
      <c r="E77" t="s">
        <v>212</v>
      </c>
      <c r="F77" t="s">
        <v>215</v>
      </c>
    </row>
    <row r="78" spans="1:6" x14ac:dyDescent="0.3">
      <c r="A78">
        <v>75</v>
      </c>
      <c r="B78" t="s">
        <v>220</v>
      </c>
      <c r="C78" s="4">
        <v>0</v>
      </c>
      <c r="D78">
        <v>0</v>
      </c>
      <c r="E78" t="s">
        <v>212</v>
      </c>
      <c r="F78" t="s">
        <v>215</v>
      </c>
    </row>
    <row r="79" spans="1:6" x14ac:dyDescent="0.3">
      <c r="A79">
        <v>76</v>
      </c>
      <c r="B79" t="s">
        <v>220</v>
      </c>
      <c r="C79" s="4">
        <v>0</v>
      </c>
      <c r="D79">
        <v>0</v>
      </c>
      <c r="E79" t="s">
        <v>212</v>
      </c>
      <c r="F79" t="s">
        <v>215</v>
      </c>
    </row>
    <row r="80" spans="1:6" x14ac:dyDescent="0.3">
      <c r="A80">
        <v>77</v>
      </c>
      <c r="B80" t="s">
        <v>220</v>
      </c>
      <c r="C80" s="4">
        <v>0</v>
      </c>
      <c r="D80">
        <v>0</v>
      </c>
      <c r="E80" t="s">
        <v>212</v>
      </c>
      <c r="F80" t="s">
        <v>215</v>
      </c>
    </row>
    <row r="81" spans="1:6" x14ac:dyDescent="0.3">
      <c r="A81">
        <v>78</v>
      </c>
      <c r="B81" t="s">
        <v>220</v>
      </c>
      <c r="C81" s="4">
        <v>0</v>
      </c>
      <c r="D81">
        <v>0</v>
      </c>
      <c r="E81" t="s">
        <v>212</v>
      </c>
      <c r="F81" t="s">
        <v>215</v>
      </c>
    </row>
    <row r="82" spans="1:6" x14ac:dyDescent="0.3">
      <c r="A82">
        <v>79</v>
      </c>
      <c r="B82" t="s">
        <v>220</v>
      </c>
      <c r="C82" s="4">
        <v>0</v>
      </c>
      <c r="D82">
        <v>0</v>
      </c>
      <c r="E82" t="s">
        <v>212</v>
      </c>
      <c r="F82" t="s">
        <v>215</v>
      </c>
    </row>
    <row r="83" spans="1:6" x14ac:dyDescent="0.3">
      <c r="A83">
        <v>80</v>
      </c>
      <c r="B83" t="s">
        <v>220</v>
      </c>
      <c r="C83" s="4">
        <v>0</v>
      </c>
      <c r="D83">
        <v>0</v>
      </c>
      <c r="E83" t="s">
        <v>212</v>
      </c>
      <c r="F83" t="s">
        <v>215</v>
      </c>
    </row>
    <row r="84" spans="1:6" x14ac:dyDescent="0.3">
      <c r="A84">
        <v>81</v>
      </c>
      <c r="B84" t="s">
        <v>220</v>
      </c>
      <c r="C84" s="4">
        <v>0</v>
      </c>
      <c r="D84">
        <v>0</v>
      </c>
      <c r="E84" t="s">
        <v>212</v>
      </c>
      <c r="F84" t="s">
        <v>215</v>
      </c>
    </row>
    <row r="85" spans="1:6" x14ac:dyDescent="0.3">
      <c r="A85">
        <v>82</v>
      </c>
      <c r="B85" t="s">
        <v>220</v>
      </c>
      <c r="C85" s="4">
        <v>0</v>
      </c>
      <c r="D85">
        <v>0</v>
      </c>
      <c r="E85" t="s">
        <v>212</v>
      </c>
      <c r="F85" t="s">
        <v>215</v>
      </c>
    </row>
    <row r="86" spans="1:6" x14ac:dyDescent="0.3">
      <c r="A86">
        <v>83</v>
      </c>
      <c r="B86" t="s">
        <v>220</v>
      </c>
      <c r="C86" s="4">
        <v>0</v>
      </c>
      <c r="D86">
        <v>0</v>
      </c>
      <c r="E86" t="s">
        <v>212</v>
      </c>
      <c r="F86" t="s">
        <v>215</v>
      </c>
    </row>
    <row r="87" spans="1:6" x14ac:dyDescent="0.3">
      <c r="A87">
        <v>84</v>
      </c>
      <c r="B87" t="s">
        <v>220</v>
      </c>
      <c r="C87" s="4">
        <v>0</v>
      </c>
      <c r="D87">
        <v>0</v>
      </c>
      <c r="E87" t="s">
        <v>212</v>
      </c>
      <c r="F87" t="s">
        <v>215</v>
      </c>
    </row>
    <row r="88" spans="1:6" x14ac:dyDescent="0.3">
      <c r="A88">
        <v>85</v>
      </c>
      <c r="B88" t="s">
        <v>220</v>
      </c>
      <c r="C88" s="4">
        <v>0</v>
      </c>
      <c r="D88">
        <v>0</v>
      </c>
      <c r="E88" t="s">
        <v>212</v>
      </c>
      <c r="F88" t="s">
        <v>215</v>
      </c>
    </row>
    <row r="89" spans="1:6" x14ac:dyDescent="0.3">
      <c r="A89">
        <v>86</v>
      </c>
      <c r="B89" t="s">
        <v>220</v>
      </c>
      <c r="C89" s="4">
        <v>0</v>
      </c>
      <c r="D89">
        <v>0</v>
      </c>
      <c r="E89" t="s">
        <v>212</v>
      </c>
      <c r="F89" t="s">
        <v>215</v>
      </c>
    </row>
    <row r="90" spans="1:6" x14ac:dyDescent="0.3">
      <c r="A90">
        <v>87</v>
      </c>
      <c r="B90" t="s">
        <v>220</v>
      </c>
      <c r="C90" s="4">
        <v>0</v>
      </c>
      <c r="D90">
        <v>0</v>
      </c>
      <c r="E90" t="s">
        <v>212</v>
      </c>
      <c r="F90" t="s">
        <v>215</v>
      </c>
    </row>
    <row r="91" spans="1:6" x14ac:dyDescent="0.3">
      <c r="A91">
        <v>88</v>
      </c>
      <c r="B91" t="s">
        <v>220</v>
      </c>
      <c r="C91" s="4">
        <v>0</v>
      </c>
      <c r="D91">
        <v>0</v>
      </c>
      <c r="E91" t="s">
        <v>212</v>
      </c>
      <c r="F91" t="s">
        <v>215</v>
      </c>
    </row>
    <row r="92" spans="1:6" x14ac:dyDescent="0.3">
      <c r="A92">
        <v>89</v>
      </c>
      <c r="B92" t="s">
        <v>220</v>
      </c>
      <c r="C92" s="4">
        <v>0</v>
      </c>
      <c r="D92">
        <v>0</v>
      </c>
      <c r="E92" t="s">
        <v>212</v>
      </c>
      <c r="F92" t="s">
        <v>215</v>
      </c>
    </row>
    <row r="93" spans="1:6" x14ac:dyDescent="0.3">
      <c r="A93">
        <v>90</v>
      </c>
      <c r="B93" t="s">
        <v>220</v>
      </c>
      <c r="C93" s="4">
        <v>0</v>
      </c>
      <c r="D93">
        <v>0</v>
      </c>
      <c r="E93" t="s">
        <v>212</v>
      </c>
      <c r="F93" t="s">
        <v>215</v>
      </c>
    </row>
    <row r="94" spans="1:6" x14ac:dyDescent="0.3">
      <c r="A94">
        <v>91</v>
      </c>
      <c r="B94" t="s">
        <v>220</v>
      </c>
      <c r="C94" s="4">
        <v>0</v>
      </c>
      <c r="D94">
        <v>0</v>
      </c>
      <c r="E94" t="s">
        <v>212</v>
      </c>
      <c r="F94" t="s">
        <v>215</v>
      </c>
    </row>
    <row r="95" spans="1:6" x14ac:dyDescent="0.3">
      <c r="A95">
        <v>92</v>
      </c>
      <c r="B95" t="s">
        <v>220</v>
      </c>
      <c r="C95" s="4">
        <v>0</v>
      </c>
      <c r="D95">
        <v>0</v>
      </c>
      <c r="E95" t="s">
        <v>212</v>
      </c>
      <c r="F95" t="s">
        <v>215</v>
      </c>
    </row>
    <row r="96" spans="1:6" x14ac:dyDescent="0.3">
      <c r="A96">
        <v>93</v>
      </c>
      <c r="B96" t="s">
        <v>220</v>
      </c>
      <c r="C96" s="4">
        <v>0</v>
      </c>
      <c r="D96">
        <v>0</v>
      </c>
      <c r="E96" t="s">
        <v>212</v>
      </c>
      <c r="F96" t="s">
        <v>215</v>
      </c>
    </row>
    <row r="97" spans="1:6" x14ac:dyDescent="0.3">
      <c r="A97">
        <v>94</v>
      </c>
      <c r="B97" t="s">
        <v>220</v>
      </c>
      <c r="C97" s="4">
        <v>0</v>
      </c>
      <c r="D97">
        <v>0</v>
      </c>
      <c r="E97" t="s">
        <v>212</v>
      </c>
      <c r="F97" t="s">
        <v>215</v>
      </c>
    </row>
    <row r="98" spans="1:6" x14ac:dyDescent="0.3">
      <c r="A98">
        <v>95</v>
      </c>
      <c r="B98" t="s">
        <v>220</v>
      </c>
      <c r="C98" s="4">
        <v>0</v>
      </c>
      <c r="D98">
        <v>0</v>
      </c>
      <c r="E98" t="s">
        <v>212</v>
      </c>
      <c r="F98" t="s">
        <v>215</v>
      </c>
    </row>
    <row r="99" spans="1:6" x14ac:dyDescent="0.3">
      <c r="A99">
        <v>96</v>
      </c>
      <c r="B99" t="s">
        <v>220</v>
      </c>
      <c r="C99" s="4">
        <v>0</v>
      </c>
      <c r="D99">
        <v>0</v>
      </c>
      <c r="E99" t="s">
        <v>212</v>
      </c>
      <c r="F99" t="s">
        <v>215</v>
      </c>
    </row>
    <row r="100" spans="1:6" x14ac:dyDescent="0.3">
      <c r="A100">
        <v>97</v>
      </c>
      <c r="B100" t="s">
        <v>220</v>
      </c>
      <c r="C100" s="4">
        <v>0</v>
      </c>
      <c r="D100">
        <v>0</v>
      </c>
      <c r="E100" t="s">
        <v>212</v>
      </c>
      <c r="F100" t="s">
        <v>215</v>
      </c>
    </row>
    <row r="101" spans="1:6" x14ac:dyDescent="0.3">
      <c r="A101">
        <v>98</v>
      </c>
      <c r="B101" t="s">
        <v>220</v>
      </c>
      <c r="C101" s="4">
        <v>0</v>
      </c>
      <c r="D101">
        <v>0</v>
      </c>
      <c r="E101" t="s">
        <v>212</v>
      </c>
      <c r="F101" t="s">
        <v>215</v>
      </c>
    </row>
    <row r="102" spans="1:6" x14ac:dyDescent="0.3">
      <c r="A102">
        <v>99</v>
      </c>
      <c r="B102" t="s">
        <v>220</v>
      </c>
      <c r="C102" s="4">
        <v>0</v>
      </c>
      <c r="D102">
        <v>0</v>
      </c>
      <c r="E102" t="s">
        <v>212</v>
      </c>
      <c r="F102" t="s">
        <v>215</v>
      </c>
    </row>
    <row r="103" spans="1:6" x14ac:dyDescent="0.3">
      <c r="A103">
        <v>100</v>
      </c>
      <c r="B103" t="s">
        <v>220</v>
      </c>
      <c r="C103" s="4">
        <v>0</v>
      </c>
      <c r="D103">
        <v>0</v>
      </c>
      <c r="E103" t="s">
        <v>212</v>
      </c>
      <c r="F103" t="s">
        <v>215</v>
      </c>
    </row>
    <row r="104" spans="1:6" x14ac:dyDescent="0.3">
      <c r="A104">
        <v>101</v>
      </c>
      <c r="B104" t="s">
        <v>220</v>
      </c>
      <c r="C104" s="4">
        <v>0</v>
      </c>
      <c r="D104">
        <v>0</v>
      </c>
      <c r="E104" t="s">
        <v>212</v>
      </c>
      <c r="F104" t="s">
        <v>215</v>
      </c>
    </row>
    <row r="105" spans="1:6" x14ac:dyDescent="0.3">
      <c r="A105">
        <v>102</v>
      </c>
      <c r="B105" t="s">
        <v>220</v>
      </c>
      <c r="C105" s="4">
        <v>0</v>
      </c>
      <c r="D105">
        <v>0</v>
      </c>
      <c r="E105" t="s">
        <v>212</v>
      </c>
      <c r="F105" t="s">
        <v>215</v>
      </c>
    </row>
    <row r="106" spans="1:6" x14ac:dyDescent="0.3">
      <c r="A106">
        <v>103</v>
      </c>
      <c r="B106" t="s">
        <v>220</v>
      </c>
      <c r="C106" s="4">
        <v>0</v>
      </c>
      <c r="D106">
        <v>0</v>
      </c>
      <c r="E106" t="s">
        <v>212</v>
      </c>
      <c r="F106" t="s">
        <v>215</v>
      </c>
    </row>
    <row r="107" spans="1:6" x14ac:dyDescent="0.3">
      <c r="A107">
        <v>104</v>
      </c>
      <c r="B107" t="s">
        <v>220</v>
      </c>
      <c r="C107" s="4">
        <v>0</v>
      </c>
      <c r="D107">
        <v>0</v>
      </c>
      <c r="E107" t="s">
        <v>212</v>
      </c>
      <c r="F107" t="s">
        <v>215</v>
      </c>
    </row>
    <row r="108" spans="1:6" x14ac:dyDescent="0.3">
      <c r="A108">
        <v>105</v>
      </c>
      <c r="B108" t="s">
        <v>220</v>
      </c>
      <c r="C108" s="4">
        <v>0</v>
      </c>
      <c r="D108">
        <v>0</v>
      </c>
      <c r="E108" t="s">
        <v>212</v>
      </c>
      <c r="F108" t="s">
        <v>215</v>
      </c>
    </row>
    <row r="109" spans="1:6" x14ac:dyDescent="0.3">
      <c r="A109">
        <v>106</v>
      </c>
      <c r="B109" t="s">
        <v>220</v>
      </c>
      <c r="C109" s="4">
        <v>0</v>
      </c>
      <c r="D109">
        <v>0</v>
      </c>
      <c r="E109" t="s">
        <v>212</v>
      </c>
      <c r="F109" t="s">
        <v>215</v>
      </c>
    </row>
    <row r="110" spans="1:6" x14ac:dyDescent="0.3">
      <c r="A110">
        <v>107</v>
      </c>
      <c r="B110" t="s">
        <v>220</v>
      </c>
      <c r="C110" s="4">
        <v>0</v>
      </c>
      <c r="D110">
        <v>0</v>
      </c>
      <c r="E110" t="s">
        <v>212</v>
      </c>
      <c r="F110" t="s">
        <v>215</v>
      </c>
    </row>
    <row r="111" spans="1:6" x14ac:dyDescent="0.3">
      <c r="A111">
        <v>108</v>
      </c>
      <c r="B111" t="s">
        <v>220</v>
      </c>
      <c r="C111" s="4">
        <v>0</v>
      </c>
      <c r="D111">
        <v>0</v>
      </c>
      <c r="E111" t="s">
        <v>212</v>
      </c>
      <c r="F111" t="s">
        <v>215</v>
      </c>
    </row>
    <row r="112" spans="1:6" x14ac:dyDescent="0.3">
      <c r="A112">
        <v>109</v>
      </c>
      <c r="B112" t="s">
        <v>220</v>
      </c>
      <c r="C112" s="4">
        <v>0</v>
      </c>
      <c r="D112">
        <v>0</v>
      </c>
      <c r="E112" t="s">
        <v>212</v>
      </c>
      <c r="F112" t="s">
        <v>215</v>
      </c>
    </row>
    <row r="113" spans="1:6" x14ac:dyDescent="0.3">
      <c r="A113">
        <v>110</v>
      </c>
      <c r="B113" t="s">
        <v>220</v>
      </c>
      <c r="C113" s="4">
        <v>0</v>
      </c>
      <c r="D113">
        <v>0</v>
      </c>
      <c r="E113" t="s">
        <v>212</v>
      </c>
      <c r="F113" t="s">
        <v>215</v>
      </c>
    </row>
    <row r="114" spans="1:6" x14ac:dyDescent="0.3">
      <c r="A114">
        <v>111</v>
      </c>
      <c r="B114" t="s">
        <v>220</v>
      </c>
      <c r="C114" s="4">
        <v>0</v>
      </c>
      <c r="D114">
        <v>0</v>
      </c>
      <c r="E114" t="s">
        <v>212</v>
      </c>
      <c r="F114" t="s">
        <v>215</v>
      </c>
    </row>
    <row r="115" spans="1:6" x14ac:dyDescent="0.3">
      <c r="A115">
        <v>112</v>
      </c>
      <c r="B115" t="s">
        <v>220</v>
      </c>
      <c r="C115" s="4">
        <v>0</v>
      </c>
      <c r="D115">
        <v>0</v>
      </c>
      <c r="E115" t="s">
        <v>212</v>
      </c>
      <c r="F115" t="s">
        <v>215</v>
      </c>
    </row>
    <row r="116" spans="1:6" x14ac:dyDescent="0.3">
      <c r="A116">
        <v>113</v>
      </c>
      <c r="B116" t="s">
        <v>220</v>
      </c>
      <c r="C116" s="4">
        <v>0</v>
      </c>
      <c r="D116">
        <v>0</v>
      </c>
      <c r="E116" t="s">
        <v>212</v>
      </c>
      <c r="F116" t="s">
        <v>215</v>
      </c>
    </row>
    <row r="117" spans="1:6" x14ac:dyDescent="0.3">
      <c r="A117">
        <v>114</v>
      </c>
      <c r="B117" t="s">
        <v>220</v>
      </c>
      <c r="C117" s="4">
        <v>0</v>
      </c>
      <c r="D117">
        <v>0</v>
      </c>
      <c r="E117" t="s">
        <v>212</v>
      </c>
      <c r="F117" t="s">
        <v>215</v>
      </c>
    </row>
    <row r="118" spans="1:6" x14ac:dyDescent="0.3">
      <c r="A118">
        <v>115</v>
      </c>
      <c r="B118" t="s">
        <v>220</v>
      </c>
      <c r="C118" s="4">
        <v>0</v>
      </c>
      <c r="D118">
        <v>0</v>
      </c>
      <c r="E118" t="s">
        <v>212</v>
      </c>
      <c r="F118" t="s">
        <v>215</v>
      </c>
    </row>
    <row r="119" spans="1:6" x14ac:dyDescent="0.3">
      <c r="A119">
        <v>116</v>
      </c>
      <c r="B119" t="s">
        <v>220</v>
      </c>
      <c r="C119" s="4">
        <v>0</v>
      </c>
      <c r="D119">
        <v>0</v>
      </c>
      <c r="E119" t="s">
        <v>212</v>
      </c>
      <c r="F119" t="s">
        <v>215</v>
      </c>
    </row>
    <row r="120" spans="1:6" x14ac:dyDescent="0.3">
      <c r="A120">
        <v>117</v>
      </c>
      <c r="B120" t="s">
        <v>220</v>
      </c>
      <c r="C120" s="4">
        <v>0</v>
      </c>
      <c r="D120">
        <v>0</v>
      </c>
      <c r="E120" t="s">
        <v>212</v>
      </c>
      <c r="F120" t="s">
        <v>215</v>
      </c>
    </row>
    <row r="121" spans="1:6" x14ac:dyDescent="0.3">
      <c r="A121">
        <v>118</v>
      </c>
      <c r="B121" t="s">
        <v>220</v>
      </c>
      <c r="C121" s="4">
        <v>0</v>
      </c>
      <c r="D121">
        <v>0</v>
      </c>
      <c r="E121" t="s">
        <v>212</v>
      </c>
      <c r="F121" t="s">
        <v>215</v>
      </c>
    </row>
    <row r="122" spans="1:6" x14ac:dyDescent="0.3">
      <c r="A122">
        <v>119</v>
      </c>
      <c r="B122" t="s">
        <v>220</v>
      </c>
      <c r="C122" s="4">
        <v>0</v>
      </c>
      <c r="D122">
        <v>0</v>
      </c>
      <c r="E122" t="s">
        <v>212</v>
      </c>
      <c r="F122" t="s">
        <v>215</v>
      </c>
    </row>
    <row r="123" spans="1:6" x14ac:dyDescent="0.3">
      <c r="A123">
        <v>120</v>
      </c>
      <c r="B123" t="s">
        <v>220</v>
      </c>
      <c r="C123" s="4">
        <v>0</v>
      </c>
      <c r="D123">
        <v>0</v>
      </c>
      <c r="E123" t="s">
        <v>212</v>
      </c>
      <c r="F123" t="s">
        <v>215</v>
      </c>
    </row>
    <row r="124" spans="1:6" x14ac:dyDescent="0.3">
      <c r="A124">
        <v>121</v>
      </c>
      <c r="B124" t="s">
        <v>220</v>
      </c>
      <c r="C124" s="4">
        <v>0</v>
      </c>
      <c r="D124">
        <v>0</v>
      </c>
      <c r="E124" t="s">
        <v>212</v>
      </c>
      <c r="F124" t="s">
        <v>215</v>
      </c>
    </row>
    <row r="125" spans="1:6" x14ac:dyDescent="0.3">
      <c r="A125">
        <v>122</v>
      </c>
      <c r="B125" t="s">
        <v>220</v>
      </c>
      <c r="C125" s="4">
        <v>0</v>
      </c>
      <c r="D125">
        <v>0</v>
      </c>
      <c r="E125" t="s">
        <v>212</v>
      </c>
      <c r="F125" t="s">
        <v>215</v>
      </c>
    </row>
    <row r="126" spans="1:6" x14ac:dyDescent="0.3">
      <c r="A126">
        <v>123</v>
      </c>
      <c r="B126" t="s">
        <v>220</v>
      </c>
      <c r="C126" s="4">
        <v>0</v>
      </c>
      <c r="D126">
        <v>0</v>
      </c>
      <c r="E126" t="s">
        <v>212</v>
      </c>
      <c r="F126" t="s">
        <v>215</v>
      </c>
    </row>
    <row r="127" spans="1:6" x14ac:dyDescent="0.3">
      <c r="A127">
        <v>124</v>
      </c>
      <c r="B127" t="s">
        <v>220</v>
      </c>
      <c r="C127" s="4">
        <v>0</v>
      </c>
      <c r="D127">
        <v>0</v>
      </c>
      <c r="E127" t="s">
        <v>212</v>
      </c>
      <c r="F127" t="s">
        <v>215</v>
      </c>
    </row>
    <row r="128" spans="1:6" x14ac:dyDescent="0.3">
      <c r="A128">
        <v>125</v>
      </c>
      <c r="B128" t="s">
        <v>220</v>
      </c>
      <c r="C128" s="4">
        <v>0</v>
      </c>
      <c r="D128">
        <v>0</v>
      </c>
      <c r="E128" t="s">
        <v>212</v>
      </c>
      <c r="F128" t="s">
        <v>215</v>
      </c>
    </row>
    <row r="129" spans="1:6" x14ac:dyDescent="0.3">
      <c r="A129">
        <v>126</v>
      </c>
      <c r="B129" t="s">
        <v>220</v>
      </c>
      <c r="C129" s="4">
        <v>0</v>
      </c>
      <c r="D129">
        <v>0</v>
      </c>
      <c r="E129" t="s">
        <v>212</v>
      </c>
      <c r="F129" t="s">
        <v>215</v>
      </c>
    </row>
    <row r="130" spans="1:6" x14ac:dyDescent="0.3">
      <c r="A130">
        <v>127</v>
      </c>
      <c r="B130" t="s">
        <v>220</v>
      </c>
      <c r="C130" s="4">
        <v>0</v>
      </c>
      <c r="D130">
        <v>0</v>
      </c>
      <c r="E130" t="s">
        <v>212</v>
      </c>
      <c r="F130" t="s">
        <v>215</v>
      </c>
    </row>
    <row r="131" spans="1:6" x14ac:dyDescent="0.3">
      <c r="A131">
        <v>128</v>
      </c>
      <c r="B131" t="s">
        <v>220</v>
      </c>
      <c r="C131" s="4">
        <v>0</v>
      </c>
      <c r="D131">
        <v>0</v>
      </c>
      <c r="E131" t="s">
        <v>212</v>
      </c>
      <c r="F131" t="s">
        <v>215</v>
      </c>
    </row>
    <row r="132" spans="1:6" x14ac:dyDescent="0.3">
      <c r="A132">
        <v>129</v>
      </c>
      <c r="B132" t="s">
        <v>220</v>
      </c>
      <c r="C132" s="4">
        <v>0</v>
      </c>
      <c r="D132">
        <v>0</v>
      </c>
      <c r="E132" t="s">
        <v>212</v>
      </c>
      <c r="F132" t="s">
        <v>215</v>
      </c>
    </row>
    <row r="133" spans="1:6" x14ac:dyDescent="0.3">
      <c r="A133">
        <v>130</v>
      </c>
      <c r="B133" t="s">
        <v>220</v>
      </c>
      <c r="C133" s="4">
        <v>0</v>
      </c>
      <c r="D133">
        <v>0</v>
      </c>
      <c r="E133" t="s">
        <v>212</v>
      </c>
      <c r="F133" t="s">
        <v>215</v>
      </c>
    </row>
    <row r="134" spans="1:6" x14ac:dyDescent="0.3">
      <c r="A134">
        <v>131</v>
      </c>
      <c r="B134" t="s">
        <v>220</v>
      </c>
      <c r="C134" s="4">
        <v>0</v>
      </c>
      <c r="D134">
        <v>0</v>
      </c>
      <c r="E134" t="s">
        <v>212</v>
      </c>
      <c r="F134" t="s">
        <v>215</v>
      </c>
    </row>
    <row r="135" spans="1:6" x14ac:dyDescent="0.3">
      <c r="A135">
        <v>132</v>
      </c>
      <c r="B135" t="s">
        <v>220</v>
      </c>
      <c r="C135" s="4">
        <v>0</v>
      </c>
      <c r="D135">
        <v>0</v>
      </c>
      <c r="E135" t="s">
        <v>212</v>
      </c>
      <c r="F135" t="s">
        <v>215</v>
      </c>
    </row>
    <row r="136" spans="1:6" x14ac:dyDescent="0.3">
      <c r="A136">
        <v>133</v>
      </c>
      <c r="B136" t="s">
        <v>220</v>
      </c>
      <c r="C136" s="4">
        <v>0</v>
      </c>
      <c r="D136">
        <v>0</v>
      </c>
      <c r="E136" t="s">
        <v>212</v>
      </c>
      <c r="F136" t="s">
        <v>215</v>
      </c>
    </row>
    <row r="137" spans="1:6" x14ac:dyDescent="0.3">
      <c r="A137">
        <v>134</v>
      </c>
      <c r="B137" t="s">
        <v>220</v>
      </c>
      <c r="C137" s="4">
        <v>0</v>
      </c>
      <c r="D137">
        <v>0</v>
      </c>
      <c r="E137" t="s">
        <v>212</v>
      </c>
      <c r="F137" t="s">
        <v>215</v>
      </c>
    </row>
    <row r="138" spans="1:6" x14ac:dyDescent="0.3">
      <c r="A138">
        <v>135</v>
      </c>
      <c r="B138" t="s">
        <v>220</v>
      </c>
      <c r="C138" s="4">
        <v>0</v>
      </c>
      <c r="D138">
        <v>0</v>
      </c>
      <c r="E138" t="s">
        <v>212</v>
      </c>
      <c r="F138" t="s">
        <v>215</v>
      </c>
    </row>
    <row r="139" spans="1:6" x14ac:dyDescent="0.3">
      <c r="A139">
        <v>136</v>
      </c>
      <c r="B139" t="s">
        <v>220</v>
      </c>
      <c r="C139" s="4">
        <v>0</v>
      </c>
      <c r="D139">
        <v>0</v>
      </c>
      <c r="E139" t="s">
        <v>212</v>
      </c>
      <c r="F139" t="s">
        <v>215</v>
      </c>
    </row>
    <row r="140" spans="1:6" x14ac:dyDescent="0.3">
      <c r="A140">
        <v>137</v>
      </c>
      <c r="B140" t="s">
        <v>220</v>
      </c>
      <c r="C140" s="4">
        <v>0</v>
      </c>
      <c r="D140">
        <v>0</v>
      </c>
      <c r="E140" t="s">
        <v>212</v>
      </c>
      <c r="F140" t="s">
        <v>215</v>
      </c>
    </row>
    <row r="141" spans="1:6" x14ac:dyDescent="0.3">
      <c r="A141">
        <v>138</v>
      </c>
      <c r="B141" t="s">
        <v>220</v>
      </c>
      <c r="C141" s="4">
        <v>0</v>
      </c>
      <c r="D141">
        <v>0</v>
      </c>
      <c r="E141" t="s">
        <v>212</v>
      </c>
      <c r="F141" t="s">
        <v>215</v>
      </c>
    </row>
    <row r="142" spans="1:6" x14ac:dyDescent="0.3">
      <c r="A142">
        <v>139</v>
      </c>
      <c r="B142" t="s">
        <v>220</v>
      </c>
      <c r="C142" s="4">
        <v>0</v>
      </c>
      <c r="D142">
        <v>0</v>
      </c>
      <c r="E142" t="s">
        <v>212</v>
      </c>
      <c r="F142" t="s">
        <v>215</v>
      </c>
    </row>
    <row r="143" spans="1:6" x14ac:dyDescent="0.3">
      <c r="A143">
        <v>140</v>
      </c>
      <c r="B143" t="s">
        <v>220</v>
      </c>
      <c r="C143" s="4">
        <v>0</v>
      </c>
      <c r="D143">
        <v>0</v>
      </c>
      <c r="E143" t="s">
        <v>212</v>
      </c>
      <c r="F143" t="s">
        <v>215</v>
      </c>
    </row>
    <row r="144" spans="1:6" x14ac:dyDescent="0.3">
      <c r="A144">
        <v>141</v>
      </c>
      <c r="B144" t="s">
        <v>220</v>
      </c>
      <c r="C144" s="4">
        <v>0</v>
      </c>
      <c r="D144">
        <v>0</v>
      </c>
      <c r="E144" t="s">
        <v>212</v>
      </c>
      <c r="F144" t="s">
        <v>215</v>
      </c>
    </row>
    <row r="145" spans="1:6" x14ac:dyDescent="0.3">
      <c r="A145">
        <v>142</v>
      </c>
      <c r="B145" t="s">
        <v>220</v>
      </c>
      <c r="C145" s="4">
        <v>0</v>
      </c>
      <c r="D145">
        <v>0</v>
      </c>
      <c r="E145" t="s">
        <v>212</v>
      </c>
      <c r="F145" t="s">
        <v>215</v>
      </c>
    </row>
    <row r="146" spans="1:6" x14ac:dyDescent="0.3">
      <c r="A146">
        <v>143</v>
      </c>
      <c r="B146" t="s">
        <v>220</v>
      </c>
      <c r="C146" s="4">
        <v>0</v>
      </c>
      <c r="D146">
        <v>0</v>
      </c>
      <c r="E146" t="s">
        <v>212</v>
      </c>
      <c r="F146" t="s">
        <v>215</v>
      </c>
    </row>
    <row r="147" spans="1:6" x14ac:dyDescent="0.3">
      <c r="A147">
        <v>144</v>
      </c>
      <c r="B147" t="s">
        <v>220</v>
      </c>
      <c r="C147" s="4">
        <v>0</v>
      </c>
      <c r="D147">
        <v>0</v>
      </c>
      <c r="E147" t="s">
        <v>212</v>
      </c>
      <c r="F147" t="s">
        <v>215</v>
      </c>
    </row>
    <row r="148" spans="1:6" x14ac:dyDescent="0.3">
      <c r="A148">
        <v>145</v>
      </c>
      <c r="B148" t="s">
        <v>220</v>
      </c>
      <c r="C148" s="4">
        <v>0</v>
      </c>
      <c r="D148">
        <v>0</v>
      </c>
      <c r="E148" t="s">
        <v>212</v>
      </c>
      <c r="F148" t="s">
        <v>215</v>
      </c>
    </row>
    <row r="149" spans="1:6" x14ac:dyDescent="0.3">
      <c r="A149">
        <v>146</v>
      </c>
      <c r="B149" t="s">
        <v>220</v>
      </c>
      <c r="C149" s="4">
        <v>0</v>
      </c>
      <c r="D149">
        <v>0</v>
      </c>
      <c r="E149" t="s">
        <v>212</v>
      </c>
      <c r="F149" t="s">
        <v>215</v>
      </c>
    </row>
    <row r="150" spans="1:6" x14ac:dyDescent="0.3">
      <c r="A150">
        <v>147</v>
      </c>
      <c r="B150" t="s">
        <v>220</v>
      </c>
      <c r="C150" s="4">
        <v>0</v>
      </c>
      <c r="D150">
        <v>0</v>
      </c>
      <c r="E150" t="s">
        <v>212</v>
      </c>
      <c r="F150" t="s">
        <v>215</v>
      </c>
    </row>
    <row r="151" spans="1:6" x14ac:dyDescent="0.3">
      <c r="A151">
        <v>148</v>
      </c>
      <c r="B151" t="s">
        <v>220</v>
      </c>
      <c r="C151" s="4">
        <v>0</v>
      </c>
      <c r="D151">
        <v>0</v>
      </c>
      <c r="E151" t="s">
        <v>212</v>
      </c>
      <c r="F151" t="s">
        <v>215</v>
      </c>
    </row>
    <row r="152" spans="1:6" x14ac:dyDescent="0.3">
      <c r="A152">
        <v>149</v>
      </c>
      <c r="B152" t="s">
        <v>220</v>
      </c>
      <c r="C152" s="4">
        <v>0</v>
      </c>
      <c r="D152">
        <v>0</v>
      </c>
      <c r="E152" t="s">
        <v>212</v>
      </c>
      <c r="F152" t="s">
        <v>215</v>
      </c>
    </row>
    <row r="153" spans="1:6" x14ac:dyDescent="0.3">
      <c r="A153">
        <v>150</v>
      </c>
      <c r="B153" t="s">
        <v>220</v>
      </c>
      <c r="C153" s="4">
        <v>0</v>
      </c>
      <c r="D153">
        <v>0</v>
      </c>
      <c r="E153" t="s">
        <v>212</v>
      </c>
      <c r="F153" t="s">
        <v>215</v>
      </c>
    </row>
    <row r="154" spans="1:6" x14ac:dyDescent="0.3">
      <c r="A154">
        <v>151</v>
      </c>
      <c r="B154" t="s">
        <v>220</v>
      </c>
      <c r="C154" s="4">
        <v>0</v>
      </c>
      <c r="D154">
        <v>0</v>
      </c>
      <c r="E154" t="s">
        <v>212</v>
      </c>
      <c r="F154" t="s">
        <v>215</v>
      </c>
    </row>
    <row r="155" spans="1:6" x14ac:dyDescent="0.3">
      <c r="A155">
        <v>152</v>
      </c>
      <c r="B155" t="s">
        <v>220</v>
      </c>
      <c r="C155" s="4">
        <v>0</v>
      </c>
      <c r="D155">
        <v>0</v>
      </c>
      <c r="E155" t="s">
        <v>212</v>
      </c>
      <c r="F155" t="s">
        <v>215</v>
      </c>
    </row>
    <row r="156" spans="1:6" x14ac:dyDescent="0.3">
      <c r="A156">
        <v>153</v>
      </c>
      <c r="B156" t="s">
        <v>220</v>
      </c>
      <c r="C156" s="4">
        <v>0</v>
      </c>
      <c r="D156">
        <v>0</v>
      </c>
      <c r="E156" t="s">
        <v>212</v>
      </c>
      <c r="F156" t="s">
        <v>215</v>
      </c>
    </row>
    <row r="157" spans="1:6" x14ac:dyDescent="0.3">
      <c r="A157">
        <v>154</v>
      </c>
      <c r="B157" t="s">
        <v>220</v>
      </c>
      <c r="C157" s="4">
        <v>0</v>
      </c>
      <c r="D157">
        <v>0</v>
      </c>
      <c r="E157" t="s">
        <v>212</v>
      </c>
      <c r="F157" t="s">
        <v>215</v>
      </c>
    </row>
    <row r="158" spans="1:6" x14ac:dyDescent="0.3">
      <c r="A158">
        <v>155</v>
      </c>
      <c r="B158" t="s">
        <v>220</v>
      </c>
      <c r="C158" s="4">
        <v>0</v>
      </c>
      <c r="D158">
        <v>0</v>
      </c>
      <c r="E158" t="s">
        <v>212</v>
      </c>
      <c r="F158" t="s">
        <v>215</v>
      </c>
    </row>
    <row r="159" spans="1:6" x14ac:dyDescent="0.3">
      <c r="A159">
        <v>156</v>
      </c>
      <c r="B159" t="s">
        <v>220</v>
      </c>
      <c r="C159" s="4">
        <v>0</v>
      </c>
      <c r="D159">
        <v>0</v>
      </c>
      <c r="E159" t="s">
        <v>212</v>
      </c>
      <c r="F159" t="s">
        <v>215</v>
      </c>
    </row>
    <row r="160" spans="1:6" x14ac:dyDescent="0.3">
      <c r="A160">
        <v>157</v>
      </c>
      <c r="B160" t="s">
        <v>220</v>
      </c>
      <c r="C160" s="4">
        <v>0</v>
      </c>
      <c r="D160">
        <v>0</v>
      </c>
      <c r="E160" t="s">
        <v>212</v>
      </c>
      <c r="F160" t="s">
        <v>215</v>
      </c>
    </row>
    <row r="161" spans="1:6" x14ac:dyDescent="0.3">
      <c r="A161">
        <v>158</v>
      </c>
      <c r="B161" t="s">
        <v>220</v>
      </c>
      <c r="C161" s="4">
        <v>0</v>
      </c>
      <c r="D161">
        <v>0</v>
      </c>
      <c r="E161" t="s">
        <v>212</v>
      </c>
      <c r="F161" t="s">
        <v>215</v>
      </c>
    </row>
    <row r="162" spans="1:6" x14ac:dyDescent="0.3">
      <c r="A162">
        <v>159</v>
      </c>
      <c r="B162" t="s">
        <v>220</v>
      </c>
      <c r="C162" s="4">
        <v>0</v>
      </c>
      <c r="D162">
        <v>0</v>
      </c>
      <c r="E162" t="s">
        <v>212</v>
      </c>
      <c r="F162" t="s">
        <v>215</v>
      </c>
    </row>
    <row r="163" spans="1:6" x14ac:dyDescent="0.3">
      <c r="A163">
        <v>160</v>
      </c>
      <c r="B163" t="s">
        <v>220</v>
      </c>
      <c r="C163" s="4">
        <v>0</v>
      </c>
      <c r="D163">
        <v>0</v>
      </c>
      <c r="E163" t="s">
        <v>212</v>
      </c>
      <c r="F163" t="s">
        <v>215</v>
      </c>
    </row>
    <row r="164" spans="1:6" x14ac:dyDescent="0.3">
      <c r="A164">
        <v>161</v>
      </c>
      <c r="B164" t="s">
        <v>220</v>
      </c>
      <c r="C164" s="4">
        <v>0</v>
      </c>
      <c r="D164">
        <v>0</v>
      </c>
      <c r="E164" t="s">
        <v>212</v>
      </c>
      <c r="F164" t="s">
        <v>215</v>
      </c>
    </row>
    <row r="165" spans="1:6" x14ac:dyDescent="0.3">
      <c r="A165">
        <v>162</v>
      </c>
      <c r="B165" t="s">
        <v>220</v>
      </c>
      <c r="C165" s="4">
        <v>0</v>
      </c>
      <c r="D165">
        <v>0</v>
      </c>
      <c r="E165" t="s">
        <v>212</v>
      </c>
      <c r="F165" t="s">
        <v>215</v>
      </c>
    </row>
    <row r="166" spans="1:6" x14ac:dyDescent="0.3">
      <c r="A166">
        <v>163</v>
      </c>
      <c r="B166" t="s">
        <v>220</v>
      </c>
      <c r="C166" s="4">
        <v>0</v>
      </c>
      <c r="D166">
        <v>0</v>
      </c>
      <c r="E166" t="s">
        <v>212</v>
      </c>
      <c r="F166" t="s">
        <v>215</v>
      </c>
    </row>
    <row r="167" spans="1:6" x14ac:dyDescent="0.3">
      <c r="A167">
        <v>164</v>
      </c>
      <c r="B167" t="s">
        <v>220</v>
      </c>
      <c r="C167" s="4">
        <v>0</v>
      </c>
      <c r="D167">
        <v>0</v>
      </c>
      <c r="E167" t="s">
        <v>212</v>
      </c>
      <c r="F167" t="s">
        <v>215</v>
      </c>
    </row>
    <row r="168" spans="1:6" x14ac:dyDescent="0.3">
      <c r="A168">
        <v>165</v>
      </c>
      <c r="B168" t="s">
        <v>220</v>
      </c>
      <c r="C168" s="4">
        <v>0</v>
      </c>
      <c r="D168">
        <v>0</v>
      </c>
      <c r="E168" t="s">
        <v>212</v>
      </c>
      <c r="F168" t="s">
        <v>215</v>
      </c>
    </row>
    <row r="169" spans="1:6" x14ac:dyDescent="0.3">
      <c r="A169">
        <v>166</v>
      </c>
      <c r="B169" t="s">
        <v>220</v>
      </c>
      <c r="C169" s="4">
        <v>0</v>
      </c>
      <c r="D169">
        <v>0</v>
      </c>
      <c r="E169" t="s">
        <v>212</v>
      </c>
      <c r="F169" t="s">
        <v>215</v>
      </c>
    </row>
    <row r="170" spans="1:6" x14ac:dyDescent="0.3">
      <c r="A170">
        <v>167</v>
      </c>
      <c r="B170" t="s">
        <v>220</v>
      </c>
      <c r="C170" s="4">
        <v>0</v>
      </c>
      <c r="D170">
        <v>0</v>
      </c>
      <c r="E170" t="s">
        <v>212</v>
      </c>
      <c r="F170" t="s">
        <v>215</v>
      </c>
    </row>
    <row r="171" spans="1:6" x14ac:dyDescent="0.3">
      <c r="A171">
        <v>168</v>
      </c>
      <c r="B171" t="s">
        <v>220</v>
      </c>
      <c r="C171" s="4">
        <v>0</v>
      </c>
      <c r="D171">
        <v>0</v>
      </c>
      <c r="E171" t="s">
        <v>212</v>
      </c>
      <c r="F171" t="s">
        <v>215</v>
      </c>
    </row>
    <row r="172" spans="1:6" x14ac:dyDescent="0.3">
      <c r="A172">
        <v>169</v>
      </c>
      <c r="B172" t="s">
        <v>220</v>
      </c>
      <c r="C172" s="4">
        <v>0</v>
      </c>
      <c r="D172">
        <v>0</v>
      </c>
      <c r="E172" t="s">
        <v>212</v>
      </c>
      <c r="F172" t="s">
        <v>215</v>
      </c>
    </row>
    <row r="173" spans="1:6" x14ac:dyDescent="0.3">
      <c r="A173">
        <v>170</v>
      </c>
      <c r="B173" t="s">
        <v>220</v>
      </c>
      <c r="C173" s="4">
        <v>0</v>
      </c>
      <c r="D173">
        <v>0</v>
      </c>
      <c r="E173" t="s">
        <v>212</v>
      </c>
      <c r="F173" t="s">
        <v>215</v>
      </c>
    </row>
    <row r="174" spans="1:6" x14ac:dyDescent="0.3">
      <c r="A174">
        <v>171</v>
      </c>
      <c r="B174" t="s">
        <v>220</v>
      </c>
      <c r="C174" s="4">
        <v>0</v>
      </c>
      <c r="D174">
        <v>0</v>
      </c>
      <c r="E174" t="s">
        <v>212</v>
      </c>
      <c r="F174" t="s">
        <v>215</v>
      </c>
    </row>
    <row r="175" spans="1:6" x14ac:dyDescent="0.3">
      <c r="A175">
        <v>172</v>
      </c>
      <c r="B175" t="s">
        <v>220</v>
      </c>
      <c r="C175" s="4">
        <v>0</v>
      </c>
      <c r="D175">
        <v>0</v>
      </c>
      <c r="E175" t="s">
        <v>212</v>
      </c>
      <c r="F175" t="s">
        <v>215</v>
      </c>
    </row>
    <row r="176" spans="1:6" x14ac:dyDescent="0.3">
      <c r="A176">
        <v>173</v>
      </c>
      <c r="B176" t="s">
        <v>220</v>
      </c>
      <c r="C176" s="4">
        <v>0</v>
      </c>
      <c r="D176">
        <v>0</v>
      </c>
      <c r="E176" t="s">
        <v>212</v>
      </c>
      <c r="F176" t="s">
        <v>215</v>
      </c>
    </row>
    <row r="177" spans="1:6" x14ac:dyDescent="0.3">
      <c r="A177">
        <v>174</v>
      </c>
      <c r="B177" t="s">
        <v>220</v>
      </c>
      <c r="C177" s="4">
        <v>0</v>
      </c>
      <c r="D177">
        <v>0</v>
      </c>
      <c r="E177" t="s">
        <v>212</v>
      </c>
      <c r="F177" t="s">
        <v>215</v>
      </c>
    </row>
    <row r="178" spans="1:6" x14ac:dyDescent="0.3">
      <c r="A178">
        <v>175</v>
      </c>
      <c r="B178" t="s">
        <v>220</v>
      </c>
      <c r="C178" s="4">
        <v>0</v>
      </c>
      <c r="D178">
        <v>0</v>
      </c>
      <c r="E178" t="s">
        <v>212</v>
      </c>
      <c r="F178" t="s">
        <v>215</v>
      </c>
    </row>
    <row r="179" spans="1:6" x14ac:dyDescent="0.3">
      <c r="A179">
        <v>176</v>
      </c>
      <c r="B179" t="s">
        <v>220</v>
      </c>
      <c r="C179" s="4">
        <v>0</v>
      </c>
      <c r="D179">
        <v>0</v>
      </c>
      <c r="E179" t="s">
        <v>212</v>
      </c>
      <c r="F179" t="s">
        <v>215</v>
      </c>
    </row>
    <row r="180" spans="1:6" x14ac:dyDescent="0.3">
      <c r="A180">
        <v>177</v>
      </c>
      <c r="B180" t="s">
        <v>220</v>
      </c>
      <c r="C180" s="4">
        <v>0</v>
      </c>
      <c r="D180">
        <v>0</v>
      </c>
      <c r="E180" t="s">
        <v>212</v>
      </c>
      <c r="F180" t="s">
        <v>215</v>
      </c>
    </row>
    <row r="181" spans="1:6" x14ac:dyDescent="0.3">
      <c r="A181">
        <v>178</v>
      </c>
      <c r="B181" t="s">
        <v>220</v>
      </c>
      <c r="C181" s="4">
        <v>0</v>
      </c>
      <c r="D181">
        <v>0</v>
      </c>
      <c r="E181" t="s">
        <v>212</v>
      </c>
      <c r="F181" t="s">
        <v>215</v>
      </c>
    </row>
    <row r="182" spans="1:6" x14ac:dyDescent="0.3">
      <c r="A182">
        <v>179</v>
      </c>
      <c r="B182" t="s">
        <v>220</v>
      </c>
      <c r="C182" s="4">
        <v>0</v>
      </c>
      <c r="D182">
        <v>0</v>
      </c>
      <c r="E182" t="s">
        <v>212</v>
      </c>
      <c r="F182" t="s">
        <v>215</v>
      </c>
    </row>
    <row r="183" spans="1:6" x14ac:dyDescent="0.3">
      <c r="A183">
        <v>180</v>
      </c>
      <c r="B183" t="s">
        <v>220</v>
      </c>
      <c r="C183" s="4">
        <v>0</v>
      </c>
      <c r="D183">
        <v>0</v>
      </c>
      <c r="E183" t="s">
        <v>212</v>
      </c>
      <c r="F183" t="s">
        <v>215</v>
      </c>
    </row>
    <row r="184" spans="1:6" x14ac:dyDescent="0.3">
      <c r="A184">
        <v>181</v>
      </c>
      <c r="B184" t="s">
        <v>220</v>
      </c>
      <c r="C184" s="4">
        <v>0</v>
      </c>
      <c r="D184">
        <v>0</v>
      </c>
      <c r="E184" t="s">
        <v>212</v>
      </c>
      <c r="F184" t="s">
        <v>215</v>
      </c>
    </row>
    <row r="185" spans="1:6" x14ac:dyDescent="0.3">
      <c r="A185">
        <v>182</v>
      </c>
      <c r="B185" t="s">
        <v>220</v>
      </c>
      <c r="C185" s="4">
        <v>0</v>
      </c>
      <c r="D185">
        <v>0</v>
      </c>
      <c r="E185" t="s">
        <v>212</v>
      </c>
      <c r="F185" t="s">
        <v>215</v>
      </c>
    </row>
    <row r="186" spans="1:6" x14ac:dyDescent="0.3">
      <c r="A186">
        <v>183</v>
      </c>
      <c r="B186" t="s">
        <v>220</v>
      </c>
      <c r="C186" s="4">
        <v>0</v>
      </c>
      <c r="D186">
        <v>0</v>
      </c>
      <c r="E186" t="s">
        <v>212</v>
      </c>
      <c r="F186" t="s">
        <v>215</v>
      </c>
    </row>
    <row r="187" spans="1:6" x14ac:dyDescent="0.3">
      <c r="A187">
        <v>184</v>
      </c>
      <c r="B187" t="s">
        <v>220</v>
      </c>
      <c r="C187" s="4">
        <v>0</v>
      </c>
      <c r="D187">
        <v>0</v>
      </c>
      <c r="E187" t="s">
        <v>212</v>
      </c>
      <c r="F187" t="s">
        <v>215</v>
      </c>
    </row>
    <row r="188" spans="1:6" x14ac:dyDescent="0.3">
      <c r="A188">
        <v>185</v>
      </c>
      <c r="B188" t="s">
        <v>220</v>
      </c>
      <c r="C188" s="4">
        <v>0</v>
      </c>
      <c r="D188">
        <v>0</v>
      </c>
      <c r="E188" t="s">
        <v>212</v>
      </c>
      <c r="F188" t="s">
        <v>215</v>
      </c>
    </row>
    <row r="189" spans="1:6" x14ac:dyDescent="0.3">
      <c r="A189">
        <v>186</v>
      </c>
      <c r="B189" t="s">
        <v>220</v>
      </c>
      <c r="C189" s="4">
        <v>0</v>
      </c>
      <c r="D189">
        <v>0</v>
      </c>
      <c r="E189" t="s">
        <v>212</v>
      </c>
      <c r="F189" t="s">
        <v>215</v>
      </c>
    </row>
    <row r="190" spans="1:6" x14ac:dyDescent="0.3">
      <c r="A190">
        <v>187</v>
      </c>
      <c r="B190" t="s">
        <v>220</v>
      </c>
      <c r="C190" s="4">
        <v>0</v>
      </c>
      <c r="D190">
        <v>0</v>
      </c>
      <c r="E190" t="s">
        <v>212</v>
      </c>
      <c r="F190" t="s">
        <v>215</v>
      </c>
    </row>
    <row r="191" spans="1:6" x14ac:dyDescent="0.3">
      <c r="A191">
        <v>188</v>
      </c>
      <c r="B191" t="s">
        <v>220</v>
      </c>
      <c r="C191" s="4">
        <v>0</v>
      </c>
      <c r="D191">
        <v>0</v>
      </c>
      <c r="E191" t="s">
        <v>212</v>
      </c>
      <c r="F191" t="s">
        <v>215</v>
      </c>
    </row>
    <row r="192" spans="1:6" x14ac:dyDescent="0.3">
      <c r="A192">
        <v>189</v>
      </c>
      <c r="B192" t="s">
        <v>220</v>
      </c>
      <c r="C192" s="4">
        <v>0</v>
      </c>
      <c r="D192">
        <v>0</v>
      </c>
      <c r="E192" t="s">
        <v>212</v>
      </c>
      <c r="F192" t="s">
        <v>215</v>
      </c>
    </row>
    <row r="193" spans="1:6" x14ac:dyDescent="0.3">
      <c r="A193">
        <v>190</v>
      </c>
      <c r="B193" t="s">
        <v>220</v>
      </c>
      <c r="C193" s="4">
        <v>0</v>
      </c>
      <c r="D193">
        <v>0</v>
      </c>
      <c r="E193" t="s">
        <v>212</v>
      </c>
      <c r="F193" t="s">
        <v>215</v>
      </c>
    </row>
    <row r="194" spans="1:6" x14ac:dyDescent="0.3">
      <c r="A194">
        <v>191</v>
      </c>
      <c r="B194" t="s">
        <v>220</v>
      </c>
      <c r="C194" s="4">
        <v>0</v>
      </c>
      <c r="D194">
        <v>0</v>
      </c>
      <c r="E194" t="s">
        <v>212</v>
      </c>
      <c r="F194" t="s">
        <v>215</v>
      </c>
    </row>
    <row r="195" spans="1:6" x14ac:dyDescent="0.3">
      <c r="A195">
        <v>192</v>
      </c>
      <c r="B195" t="s">
        <v>220</v>
      </c>
      <c r="C195" s="4">
        <v>0</v>
      </c>
      <c r="D195">
        <v>0</v>
      </c>
      <c r="E195" t="s">
        <v>212</v>
      </c>
      <c r="F195" t="s">
        <v>215</v>
      </c>
    </row>
    <row r="196" spans="1:6" x14ac:dyDescent="0.3">
      <c r="A196">
        <v>193</v>
      </c>
      <c r="B196" t="s">
        <v>220</v>
      </c>
      <c r="C196" s="4">
        <v>0</v>
      </c>
      <c r="D196">
        <v>0</v>
      </c>
      <c r="E196" t="s">
        <v>212</v>
      </c>
      <c r="F196" t="s">
        <v>215</v>
      </c>
    </row>
    <row r="197" spans="1:6" x14ac:dyDescent="0.3">
      <c r="A197">
        <v>194</v>
      </c>
      <c r="B197" t="s">
        <v>220</v>
      </c>
      <c r="C197" s="4">
        <v>0</v>
      </c>
      <c r="D197">
        <v>0</v>
      </c>
      <c r="E197" t="s">
        <v>212</v>
      </c>
      <c r="F197" t="s">
        <v>215</v>
      </c>
    </row>
    <row r="198" spans="1:6" x14ac:dyDescent="0.3">
      <c r="A198">
        <v>195</v>
      </c>
      <c r="B198" t="s">
        <v>220</v>
      </c>
      <c r="C198" s="4">
        <v>0</v>
      </c>
      <c r="D198">
        <v>0</v>
      </c>
      <c r="E198" t="s">
        <v>212</v>
      </c>
      <c r="F198" t="s">
        <v>215</v>
      </c>
    </row>
    <row r="199" spans="1:6" x14ac:dyDescent="0.3">
      <c r="A199">
        <v>196</v>
      </c>
      <c r="B199" t="s">
        <v>220</v>
      </c>
      <c r="C199" s="4">
        <v>0</v>
      </c>
      <c r="D199">
        <v>0</v>
      </c>
      <c r="E199" t="s">
        <v>212</v>
      </c>
      <c r="F199" t="s">
        <v>215</v>
      </c>
    </row>
    <row r="200" spans="1:6" x14ac:dyDescent="0.3">
      <c r="A200">
        <v>197</v>
      </c>
      <c r="B200" t="s">
        <v>220</v>
      </c>
      <c r="C200" s="4">
        <v>0</v>
      </c>
      <c r="D200">
        <v>0</v>
      </c>
      <c r="E200" t="s">
        <v>212</v>
      </c>
      <c r="F200" t="s">
        <v>215</v>
      </c>
    </row>
    <row r="201" spans="1:6" x14ac:dyDescent="0.3">
      <c r="A201">
        <v>198</v>
      </c>
      <c r="B201" t="s">
        <v>220</v>
      </c>
      <c r="C201" s="4">
        <v>0</v>
      </c>
      <c r="D201">
        <v>0</v>
      </c>
      <c r="E201" t="s">
        <v>212</v>
      </c>
      <c r="F201" t="s">
        <v>215</v>
      </c>
    </row>
    <row r="202" spans="1:6" x14ac:dyDescent="0.3">
      <c r="A202">
        <v>199</v>
      </c>
      <c r="B202" t="s">
        <v>220</v>
      </c>
      <c r="C202" s="4">
        <v>0</v>
      </c>
      <c r="D202">
        <v>0</v>
      </c>
      <c r="E202" t="s">
        <v>212</v>
      </c>
      <c r="F202" t="s">
        <v>215</v>
      </c>
    </row>
    <row r="203" spans="1:6" x14ac:dyDescent="0.3">
      <c r="A203">
        <v>200</v>
      </c>
      <c r="B203" t="s">
        <v>220</v>
      </c>
      <c r="C203" s="4">
        <v>0</v>
      </c>
      <c r="D203">
        <v>0</v>
      </c>
      <c r="E203" t="s">
        <v>212</v>
      </c>
      <c r="F203" t="s">
        <v>215</v>
      </c>
    </row>
    <row r="204" spans="1:6" x14ac:dyDescent="0.3">
      <c r="A204">
        <v>201</v>
      </c>
      <c r="B204" t="s">
        <v>220</v>
      </c>
      <c r="C204" s="4">
        <v>0</v>
      </c>
      <c r="D204">
        <v>0</v>
      </c>
      <c r="E204" t="s">
        <v>212</v>
      </c>
      <c r="F204" t="s">
        <v>215</v>
      </c>
    </row>
    <row r="205" spans="1:6" x14ac:dyDescent="0.3">
      <c r="A205">
        <v>202</v>
      </c>
      <c r="B205" t="s">
        <v>220</v>
      </c>
      <c r="C205" s="4">
        <v>0</v>
      </c>
      <c r="D205">
        <v>0</v>
      </c>
      <c r="E205" t="s">
        <v>212</v>
      </c>
      <c r="F205" t="s">
        <v>215</v>
      </c>
    </row>
    <row r="206" spans="1:6" x14ac:dyDescent="0.3">
      <c r="A206">
        <v>203</v>
      </c>
      <c r="B206" t="s">
        <v>220</v>
      </c>
      <c r="C206" s="4">
        <v>0</v>
      </c>
      <c r="D206">
        <v>0</v>
      </c>
      <c r="E206" t="s">
        <v>212</v>
      </c>
      <c r="F206" t="s">
        <v>215</v>
      </c>
    </row>
    <row r="207" spans="1:6" x14ac:dyDescent="0.3">
      <c r="A207">
        <v>204</v>
      </c>
      <c r="B207" t="s">
        <v>220</v>
      </c>
      <c r="C207" s="4">
        <v>0</v>
      </c>
      <c r="D207">
        <v>0</v>
      </c>
      <c r="E207" t="s">
        <v>212</v>
      </c>
      <c r="F207" t="s">
        <v>215</v>
      </c>
    </row>
    <row r="208" spans="1:6" x14ac:dyDescent="0.3">
      <c r="A208">
        <v>205</v>
      </c>
      <c r="B208" t="s">
        <v>220</v>
      </c>
      <c r="C208" s="4">
        <v>0</v>
      </c>
      <c r="D208">
        <v>0</v>
      </c>
      <c r="E208" t="s">
        <v>212</v>
      </c>
      <c r="F208" t="s">
        <v>215</v>
      </c>
    </row>
    <row r="209" spans="1:6" x14ac:dyDescent="0.3">
      <c r="A209">
        <v>206</v>
      </c>
      <c r="B209" t="s">
        <v>220</v>
      </c>
      <c r="C209" s="4">
        <v>0</v>
      </c>
      <c r="D209">
        <v>0</v>
      </c>
      <c r="E209" t="s">
        <v>212</v>
      </c>
      <c r="F209" t="s">
        <v>215</v>
      </c>
    </row>
    <row r="210" spans="1:6" x14ac:dyDescent="0.3">
      <c r="A210">
        <v>207</v>
      </c>
      <c r="B210" t="s">
        <v>220</v>
      </c>
      <c r="C210" s="4">
        <v>0</v>
      </c>
      <c r="D210">
        <v>0</v>
      </c>
      <c r="E210" t="s">
        <v>212</v>
      </c>
      <c r="F210" t="s">
        <v>215</v>
      </c>
    </row>
    <row r="211" spans="1:6" x14ac:dyDescent="0.3">
      <c r="A211">
        <v>208</v>
      </c>
      <c r="B211" t="s">
        <v>220</v>
      </c>
      <c r="C211" s="4">
        <v>0</v>
      </c>
      <c r="D211">
        <v>0</v>
      </c>
      <c r="E211" t="s">
        <v>212</v>
      </c>
      <c r="F211" t="s">
        <v>215</v>
      </c>
    </row>
    <row r="212" spans="1:6" x14ac:dyDescent="0.3">
      <c r="A212">
        <v>209</v>
      </c>
      <c r="B212" t="s">
        <v>220</v>
      </c>
      <c r="C212" s="4">
        <v>0</v>
      </c>
      <c r="D212">
        <v>0</v>
      </c>
      <c r="E212" t="s">
        <v>212</v>
      </c>
      <c r="F212" t="s">
        <v>215</v>
      </c>
    </row>
    <row r="213" spans="1:6" x14ac:dyDescent="0.3">
      <c r="A213">
        <v>210</v>
      </c>
      <c r="B213" t="s">
        <v>220</v>
      </c>
      <c r="C213" s="4">
        <v>0</v>
      </c>
      <c r="D213">
        <v>0</v>
      </c>
      <c r="E213" t="s">
        <v>212</v>
      </c>
      <c r="F213" t="s">
        <v>215</v>
      </c>
    </row>
    <row r="214" spans="1:6" x14ac:dyDescent="0.3">
      <c r="A214">
        <v>211</v>
      </c>
      <c r="B214" t="s">
        <v>220</v>
      </c>
      <c r="C214" s="4">
        <v>0</v>
      </c>
      <c r="D214">
        <v>0</v>
      </c>
      <c r="E214" t="s">
        <v>212</v>
      </c>
      <c r="F214" t="s">
        <v>215</v>
      </c>
    </row>
    <row r="215" spans="1:6" x14ac:dyDescent="0.3">
      <c r="A215">
        <v>212</v>
      </c>
      <c r="B215" t="s">
        <v>220</v>
      </c>
      <c r="C215" s="4">
        <v>0</v>
      </c>
      <c r="D215">
        <v>0</v>
      </c>
      <c r="E215" t="s">
        <v>212</v>
      </c>
      <c r="F215" t="s">
        <v>215</v>
      </c>
    </row>
    <row r="216" spans="1:6" x14ac:dyDescent="0.3">
      <c r="A216">
        <v>213</v>
      </c>
      <c r="B216" t="s">
        <v>220</v>
      </c>
      <c r="C216" s="4">
        <v>0</v>
      </c>
      <c r="D216">
        <v>0</v>
      </c>
      <c r="E216" t="s">
        <v>212</v>
      </c>
      <c r="F216" t="s">
        <v>215</v>
      </c>
    </row>
    <row r="217" spans="1:6" x14ac:dyDescent="0.3">
      <c r="A217">
        <v>214</v>
      </c>
      <c r="B217" t="s">
        <v>220</v>
      </c>
      <c r="C217" s="4">
        <v>0</v>
      </c>
      <c r="D217">
        <v>0</v>
      </c>
      <c r="E217" t="s">
        <v>212</v>
      </c>
      <c r="F217" t="s">
        <v>215</v>
      </c>
    </row>
    <row r="218" spans="1:6" x14ac:dyDescent="0.3">
      <c r="A218">
        <v>215</v>
      </c>
      <c r="B218" t="s">
        <v>220</v>
      </c>
      <c r="C218" s="4">
        <v>0</v>
      </c>
      <c r="D218">
        <v>0</v>
      </c>
      <c r="E218" t="s">
        <v>212</v>
      </c>
      <c r="F218" t="s">
        <v>215</v>
      </c>
    </row>
    <row r="219" spans="1:6" x14ac:dyDescent="0.3">
      <c r="A219">
        <v>216</v>
      </c>
      <c r="B219" t="s">
        <v>220</v>
      </c>
      <c r="C219" s="4">
        <v>0</v>
      </c>
      <c r="D219">
        <v>0</v>
      </c>
      <c r="E219" t="s">
        <v>212</v>
      </c>
      <c r="F219" t="s">
        <v>215</v>
      </c>
    </row>
    <row r="220" spans="1:6" x14ac:dyDescent="0.3">
      <c r="A220">
        <v>217</v>
      </c>
      <c r="B220" t="s">
        <v>220</v>
      </c>
      <c r="C220" s="4">
        <v>0</v>
      </c>
      <c r="D220">
        <v>0</v>
      </c>
      <c r="E220" t="s">
        <v>212</v>
      </c>
      <c r="F220" t="s">
        <v>215</v>
      </c>
    </row>
    <row r="221" spans="1:6" x14ac:dyDescent="0.3">
      <c r="A221">
        <v>218</v>
      </c>
      <c r="B221" t="s">
        <v>220</v>
      </c>
      <c r="C221" s="4">
        <v>0</v>
      </c>
      <c r="D221">
        <v>0</v>
      </c>
      <c r="E221" t="s">
        <v>212</v>
      </c>
      <c r="F221" t="s">
        <v>215</v>
      </c>
    </row>
    <row r="222" spans="1:6" x14ac:dyDescent="0.3">
      <c r="A222">
        <v>219</v>
      </c>
      <c r="B222" t="s">
        <v>220</v>
      </c>
      <c r="C222" s="4">
        <v>0</v>
      </c>
      <c r="D222">
        <v>0</v>
      </c>
      <c r="E222" t="s">
        <v>212</v>
      </c>
      <c r="F222" t="s">
        <v>215</v>
      </c>
    </row>
    <row r="223" spans="1:6" x14ac:dyDescent="0.3">
      <c r="A223">
        <v>220</v>
      </c>
      <c r="B223" t="s">
        <v>220</v>
      </c>
      <c r="C223" s="4">
        <v>0</v>
      </c>
      <c r="D223">
        <v>0</v>
      </c>
      <c r="E223" t="s">
        <v>212</v>
      </c>
      <c r="F223" t="s">
        <v>215</v>
      </c>
    </row>
    <row r="224" spans="1:6" x14ac:dyDescent="0.3">
      <c r="A224">
        <v>221</v>
      </c>
      <c r="B224" t="s">
        <v>220</v>
      </c>
      <c r="C224" s="4">
        <v>0</v>
      </c>
      <c r="D224">
        <v>0</v>
      </c>
      <c r="E224" t="s">
        <v>212</v>
      </c>
      <c r="F224" t="s">
        <v>215</v>
      </c>
    </row>
    <row r="225" spans="1:6" x14ac:dyDescent="0.3">
      <c r="A225">
        <v>222</v>
      </c>
      <c r="B225" t="s">
        <v>220</v>
      </c>
      <c r="C225" s="4">
        <v>0</v>
      </c>
      <c r="D225">
        <v>0</v>
      </c>
      <c r="E225" t="s">
        <v>212</v>
      </c>
      <c r="F225" t="s">
        <v>215</v>
      </c>
    </row>
    <row r="226" spans="1:6" x14ac:dyDescent="0.3">
      <c r="A226">
        <v>223</v>
      </c>
      <c r="B226" t="s">
        <v>220</v>
      </c>
      <c r="C226" s="4">
        <v>0</v>
      </c>
      <c r="D226">
        <v>0</v>
      </c>
      <c r="E226" t="s">
        <v>212</v>
      </c>
      <c r="F226" t="s">
        <v>215</v>
      </c>
    </row>
    <row r="227" spans="1:6" x14ac:dyDescent="0.3">
      <c r="A227">
        <v>224</v>
      </c>
      <c r="B227" t="s">
        <v>220</v>
      </c>
      <c r="C227" s="4">
        <v>0</v>
      </c>
      <c r="D227">
        <v>0</v>
      </c>
      <c r="E227" t="s">
        <v>212</v>
      </c>
      <c r="F227" t="s">
        <v>215</v>
      </c>
    </row>
    <row r="228" spans="1:6" x14ac:dyDescent="0.3">
      <c r="A228">
        <v>225</v>
      </c>
      <c r="B228" t="s">
        <v>220</v>
      </c>
      <c r="C228" s="4">
        <v>0</v>
      </c>
      <c r="D228">
        <v>0</v>
      </c>
      <c r="E228" t="s">
        <v>212</v>
      </c>
      <c r="F228" t="s">
        <v>215</v>
      </c>
    </row>
    <row r="229" spans="1:6" x14ac:dyDescent="0.3">
      <c r="A229">
        <v>226</v>
      </c>
      <c r="B229" t="s">
        <v>220</v>
      </c>
      <c r="C229" s="4">
        <v>0</v>
      </c>
      <c r="D229">
        <v>0</v>
      </c>
      <c r="E229" t="s">
        <v>212</v>
      </c>
      <c r="F229" t="s">
        <v>215</v>
      </c>
    </row>
    <row r="230" spans="1:6" x14ac:dyDescent="0.3">
      <c r="A230">
        <v>227</v>
      </c>
      <c r="B230" t="s">
        <v>220</v>
      </c>
      <c r="C230" s="4">
        <v>0</v>
      </c>
      <c r="D230">
        <v>0</v>
      </c>
      <c r="E230" t="s">
        <v>212</v>
      </c>
      <c r="F230" t="s">
        <v>215</v>
      </c>
    </row>
    <row r="231" spans="1:6" x14ac:dyDescent="0.3">
      <c r="A231">
        <v>228</v>
      </c>
      <c r="B231" t="s">
        <v>220</v>
      </c>
      <c r="C231" s="4">
        <v>0</v>
      </c>
      <c r="D231">
        <v>0</v>
      </c>
      <c r="E231" t="s">
        <v>212</v>
      </c>
      <c r="F231" t="s">
        <v>215</v>
      </c>
    </row>
    <row r="232" spans="1:6" x14ac:dyDescent="0.3">
      <c r="A232">
        <v>229</v>
      </c>
      <c r="B232" t="s">
        <v>220</v>
      </c>
      <c r="C232" s="4">
        <v>0</v>
      </c>
      <c r="D232">
        <v>0</v>
      </c>
      <c r="E232" t="s">
        <v>212</v>
      </c>
      <c r="F232" t="s">
        <v>215</v>
      </c>
    </row>
    <row r="233" spans="1:6" x14ac:dyDescent="0.3">
      <c r="A233">
        <v>230</v>
      </c>
      <c r="B233" t="s">
        <v>220</v>
      </c>
      <c r="C233" s="4">
        <v>0</v>
      </c>
      <c r="D233">
        <v>0</v>
      </c>
      <c r="E233" t="s">
        <v>212</v>
      </c>
      <c r="F233" t="s">
        <v>215</v>
      </c>
    </row>
    <row r="234" spans="1:6" x14ac:dyDescent="0.3">
      <c r="A234">
        <v>231</v>
      </c>
      <c r="B234" t="s">
        <v>220</v>
      </c>
      <c r="C234" s="4">
        <v>0</v>
      </c>
      <c r="D234">
        <v>0</v>
      </c>
      <c r="E234" t="s">
        <v>212</v>
      </c>
      <c r="F234" t="s">
        <v>215</v>
      </c>
    </row>
    <row r="235" spans="1:6" x14ac:dyDescent="0.3">
      <c r="A235">
        <v>232</v>
      </c>
      <c r="B235" t="s">
        <v>220</v>
      </c>
      <c r="C235" s="4">
        <v>0</v>
      </c>
      <c r="D235">
        <v>0</v>
      </c>
      <c r="E235" t="s">
        <v>212</v>
      </c>
      <c r="F235" t="s">
        <v>215</v>
      </c>
    </row>
    <row r="236" spans="1:6" x14ac:dyDescent="0.3">
      <c r="A236">
        <v>233</v>
      </c>
      <c r="B236" t="s">
        <v>220</v>
      </c>
      <c r="C236" s="4">
        <v>0</v>
      </c>
      <c r="D236">
        <v>0</v>
      </c>
      <c r="E236" t="s">
        <v>212</v>
      </c>
      <c r="F236" t="s">
        <v>215</v>
      </c>
    </row>
    <row r="237" spans="1:6" x14ac:dyDescent="0.3">
      <c r="A237">
        <v>234</v>
      </c>
      <c r="B237" t="s">
        <v>220</v>
      </c>
      <c r="C237" s="4">
        <v>0</v>
      </c>
      <c r="D237">
        <v>0</v>
      </c>
      <c r="E237" t="s">
        <v>212</v>
      </c>
      <c r="F237" t="s">
        <v>215</v>
      </c>
    </row>
    <row r="238" spans="1:6" x14ac:dyDescent="0.3">
      <c r="A238">
        <v>235</v>
      </c>
      <c r="B238" t="s">
        <v>220</v>
      </c>
      <c r="C238" s="4">
        <v>0</v>
      </c>
      <c r="D238">
        <v>0</v>
      </c>
      <c r="E238" t="s">
        <v>212</v>
      </c>
      <c r="F238" t="s">
        <v>215</v>
      </c>
    </row>
    <row r="239" spans="1:6" x14ac:dyDescent="0.3">
      <c r="A239">
        <v>236</v>
      </c>
      <c r="B239" t="s">
        <v>220</v>
      </c>
      <c r="C239" s="4">
        <v>0</v>
      </c>
      <c r="D239">
        <v>0</v>
      </c>
      <c r="E239" t="s">
        <v>212</v>
      </c>
      <c r="F239" t="s">
        <v>215</v>
      </c>
    </row>
    <row r="240" spans="1:6" x14ac:dyDescent="0.3">
      <c r="A240">
        <v>237</v>
      </c>
      <c r="B240" t="s">
        <v>220</v>
      </c>
      <c r="C240" s="4">
        <v>0</v>
      </c>
      <c r="D240">
        <v>0</v>
      </c>
      <c r="E240" t="s">
        <v>212</v>
      </c>
      <c r="F240" t="s">
        <v>215</v>
      </c>
    </row>
    <row r="241" spans="1:6" x14ac:dyDescent="0.3">
      <c r="A241">
        <v>238</v>
      </c>
      <c r="B241" t="s">
        <v>220</v>
      </c>
      <c r="C241" s="4">
        <v>0</v>
      </c>
      <c r="D241">
        <v>0</v>
      </c>
      <c r="E241" t="s">
        <v>212</v>
      </c>
      <c r="F241" t="s">
        <v>215</v>
      </c>
    </row>
    <row r="242" spans="1:6" x14ac:dyDescent="0.3">
      <c r="A242">
        <v>239</v>
      </c>
      <c r="B242" t="s">
        <v>220</v>
      </c>
      <c r="C242" s="4">
        <v>0</v>
      </c>
      <c r="D242">
        <v>0</v>
      </c>
      <c r="E242" t="s">
        <v>212</v>
      </c>
      <c r="F242" t="s">
        <v>215</v>
      </c>
    </row>
    <row r="243" spans="1:6" x14ac:dyDescent="0.3">
      <c r="A243">
        <v>240</v>
      </c>
      <c r="B243" t="s">
        <v>220</v>
      </c>
      <c r="C243" s="4">
        <v>0</v>
      </c>
      <c r="D243">
        <v>0</v>
      </c>
      <c r="E243" t="s">
        <v>212</v>
      </c>
      <c r="F243" t="s">
        <v>215</v>
      </c>
    </row>
    <row r="244" spans="1:6" x14ac:dyDescent="0.3">
      <c r="A244">
        <v>241</v>
      </c>
      <c r="B244" t="s">
        <v>220</v>
      </c>
      <c r="C244" s="4">
        <v>0</v>
      </c>
      <c r="D244">
        <v>0</v>
      </c>
      <c r="E244" t="s">
        <v>212</v>
      </c>
      <c r="F244" t="s">
        <v>215</v>
      </c>
    </row>
    <row r="245" spans="1:6" x14ac:dyDescent="0.3">
      <c r="A245">
        <v>242</v>
      </c>
      <c r="B245" t="s">
        <v>220</v>
      </c>
      <c r="C245" s="4">
        <v>0</v>
      </c>
      <c r="D245">
        <v>0</v>
      </c>
      <c r="E245" t="s">
        <v>212</v>
      </c>
      <c r="F245" t="s">
        <v>215</v>
      </c>
    </row>
    <row r="246" spans="1:6" x14ac:dyDescent="0.3">
      <c r="A246">
        <v>243</v>
      </c>
      <c r="B246" t="s">
        <v>220</v>
      </c>
      <c r="C246" s="4">
        <v>0</v>
      </c>
      <c r="D246">
        <v>0</v>
      </c>
      <c r="E246" t="s">
        <v>212</v>
      </c>
      <c r="F246" t="s">
        <v>215</v>
      </c>
    </row>
    <row r="247" spans="1:6" x14ac:dyDescent="0.3">
      <c r="A247">
        <v>244</v>
      </c>
      <c r="B247" t="s">
        <v>220</v>
      </c>
      <c r="C247" s="4">
        <v>0</v>
      </c>
      <c r="D247">
        <v>0</v>
      </c>
      <c r="E247" t="s">
        <v>212</v>
      </c>
      <c r="F247" t="s">
        <v>215</v>
      </c>
    </row>
    <row r="248" spans="1:6" x14ac:dyDescent="0.3">
      <c r="A248">
        <v>245</v>
      </c>
      <c r="B248" t="s">
        <v>220</v>
      </c>
      <c r="C248" s="4">
        <v>0</v>
      </c>
      <c r="D248">
        <v>0</v>
      </c>
      <c r="E248" t="s">
        <v>212</v>
      </c>
      <c r="F248" t="s">
        <v>215</v>
      </c>
    </row>
    <row r="249" spans="1:6" x14ac:dyDescent="0.3">
      <c r="A249">
        <v>246</v>
      </c>
      <c r="B249" t="s">
        <v>220</v>
      </c>
      <c r="C249" s="4">
        <v>0</v>
      </c>
      <c r="D249">
        <v>0</v>
      </c>
      <c r="E249" t="s">
        <v>212</v>
      </c>
      <c r="F249" t="s">
        <v>215</v>
      </c>
    </row>
    <row r="250" spans="1:6" x14ac:dyDescent="0.3">
      <c r="A250">
        <v>247</v>
      </c>
      <c r="B250" t="s">
        <v>220</v>
      </c>
      <c r="C250" s="4">
        <v>0</v>
      </c>
      <c r="D250">
        <v>0</v>
      </c>
      <c r="E250" t="s">
        <v>212</v>
      </c>
      <c r="F250" t="s">
        <v>215</v>
      </c>
    </row>
    <row r="251" spans="1:6" x14ac:dyDescent="0.3">
      <c r="A251">
        <v>248</v>
      </c>
      <c r="B251" t="s">
        <v>220</v>
      </c>
      <c r="C251" s="4">
        <v>0</v>
      </c>
      <c r="D251">
        <v>0</v>
      </c>
      <c r="E251" t="s">
        <v>212</v>
      </c>
      <c r="F251" t="s">
        <v>215</v>
      </c>
    </row>
    <row r="252" spans="1:6" x14ac:dyDescent="0.3">
      <c r="A252">
        <v>249</v>
      </c>
      <c r="B252" t="s">
        <v>220</v>
      </c>
      <c r="C252" s="4">
        <v>0</v>
      </c>
      <c r="D252">
        <v>0</v>
      </c>
      <c r="E252" t="s">
        <v>212</v>
      </c>
      <c r="F252" t="s">
        <v>215</v>
      </c>
    </row>
    <row r="253" spans="1:6" x14ac:dyDescent="0.3">
      <c r="A253">
        <v>250</v>
      </c>
      <c r="B253" t="s">
        <v>220</v>
      </c>
      <c r="C253" s="4">
        <v>0</v>
      </c>
      <c r="D253">
        <v>0</v>
      </c>
      <c r="E253" t="s">
        <v>212</v>
      </c>
      <c r="F253" t="s">
        <v>215</v>
      </c>
    </row>
    <row r="254" spans="1:6" x14ac:dyDescent="0.3">
      <c r="A254">
        <v>251</v>
      </c>
      <c r="B254" t="s">
        <v>220</v>
      </c>
      <c r="C254" s="4">
        <v>0</v>
      </c>
      <c r="D254">
        <v>0</v>
      </c>
      <c r="E254" t="s">
        <v>212</v>
      </c>
      <c r="F254" t="s">
        <v>215</v>
      </c>
    </row>
    <row r="255" spans="1:6" x14ac:dyDescent="0.3">
      <c r="A255">
        <v>252</v>
      </c>
      <c r="B255" t="s">
        <v>220</v>
      </c>
      <c r="C255" s="4">
        <v>0</v>
      </c>
      <c r="D255">
        <v>0</v>
      </c>
      <c r="E255" t="s">
        <v>212</v>
      </c>
      <c r="F255" t="s">
        <v>215</v>
      </c>
    </row>
    <row r="256" spans="1:6" x14ac:dyDescent="0.3">
      <c r="A256">
        <v>253</v>
      </c>
      <c r="B256" t="s">
        <v>220</v>
      </c>
      <c r="C256" s="4">
        <v>0</v>
      </c>
      <c r="D256">
        <v>0</v>
      </c>
      <c r="E256" t="s">
        <v>212</v>
      </c>
      <c r="F256" t="s">
        <v>215</v>
      </c>
    </row>
    <row r="257" spans="1:6" x14ac:dyDescent="0.3">
      <c r="A257">
        <v>254</v>
      </c>
      <c r="B257" t="s">
        <v>220</v>
      </c>
      <c r="C257" s="4">
        <v>0</v>
      </c>
      <c r="D257">
        <v>0</v>
      </c>
      <c r="E257" t="s">
        <v>212</v>
      </c>
      <c r="F257" t="s">
        <v>215</v>
      </c>
    </row>
    <row r="258" spans="1:6" x14ac:dyDescent="0.3">
      <c r="A258">
        <v>255</v>
      </c>
      <c r="B258" t="s">
        <v>220</v>
      </c>
      <c r="C258" s="4">
        <v>0</v>
      </c>
      <c r="D258">
        <v>0</v>
      </c>
      <c r="E258" t="s">
        <v>212</v>
      </c>
      <c r="F258" t="s">
        <v>215</v>
      </c>
    </row>
    <row r="259" spans="1:6" x14ac:dyDescent="0.3">
      <c r="A259">
        <v>256</v>
      </c>
      <c r="B259" t="s">
        <v>220</v>
      </c>
      <c r="C259" s="4">
        <v>0</v>
      </c>
      <c r="D259">
        <v>0</v>
      </c>
      <c r="E259" t="s">
        <v>212</v>
      </c>
      <c r="F259" t="s">
        <v>215</v>
      </c>
    </row>
    <row r="260" spans="1:6" x14ac:dyDescent="0.3">
      <c r="A260">
        <v>257</v>
      </c>
      <c r="B260" t="s">
        <v>220</v>
      </c>
      <c r="C260" s="4">
        <v>0</v>
      </c>
      <c r="D260">
        <v>0</v>
      </c>
      <c r="E260" t="s">
        <v>212</v>
      </c>
      <c r="F260" t="s">
        <v>215</v>
      </c>
    </row>
    <row r="261" spans="1:6" x14ac:dyDescent="0.3">
      <c r="A261">
        <v>258</v>
      </c>
      <c r="B261" t="s">
        <v>220</v>
      </c>
      <c r="C261" s="4">
        <v>0</v>
      </c>
      <c r="D261">
        <v>0</v>
      </c>
      <c r="E261" t="s">
        <v>212</v>
      </c>
      <c r="F261" t="s">
        <v>215</v>
      </c>
    </row>
    <row r="262" spans="1:6" x14ac:dyDescent="0.3">
      <c r="A262">
        <v>259</v>
      </c>
      <c r="B262" t="s">
        <v>220</v>
      </c>
      <c r="C262" s="4">
        <v>0</v>
      </c>
      <c r="D262">
        <v>0</v>
      </c>
      <c r="E262" t="s">
        <v>212</v>
      </c>
      <c r="F262" t="s">
        <v>215</v>
      </c>
    </row>
    <row r="263" spans="1:6" x14ac:dyDescent="0.3">
      <c r="A263">
        <v>260</v>
      </c>
      <c r="B263" t="s">
        <v>220</v>
      </c>
      <c r="C263" s="4">
        <v>0</v>
      </c>
      <c r="D263">
        <v>0</v>
      </c>
      <c r="E263" t="s">
        <v>212</v>
      </c>
      <c r="F263" t="s">
        <v>215</v>
      </c>
    </row>
    <row r="264" spans="1:6" x14ac:dyDescent="0.3">
      <c r="A264">
        <v>261</v>
      </c>
      <c r="B264" t="s">
        <v>220</v>
      </c>
      <c r="C264" s="4">
        <v>0</v>
      </c>
      <c r="D264">
        <v>0</v>
      </c>
      <c r="E264" t="s">
        <v>212</v>
      </c>
      <c r="F264" t="s">
        <v>215</v>
      </c>
    </row>
    <row r="265" spans="1:6" x14ac:dyDescent="0.3">
      <c r="A265">
        <v>262</v>
      </c>
      <c r="B265" t="s">
        <v>220</v>
      </c>
      <c r="C265" s="4">
        <v>0</v>
      </c>
      <c r="D265">
        <v>0</v>
      </c>
      <c r="E265" t="s">
        <v>212</v>
      </c>
      <c r="F265" t="s">
        <v>215</v>
      </c>
    </row>
    <row r="266" spans="1:6" x14ac:dyDescent="0.3">
      <c r="A266">
        <v>263</v>
      </c>
      <c r="B266" t="s">
        <v>220</v>
      </c>
      <c r="C266" s="4">
        <v>0</v>
      </c>
      <c r="D266">
        <v>0</v>
      </c>
      <c r="E266" t="s">
        <v>212</v>
      </c>
      <c r="F266" t="s">
        <v>215</v>
      </c>
    </row>
    <row r="267" spans="1:6" x14ac:dyDescent="0.3">
      <c r="A267">
        <v>264</v>
      </c>
      <c r="B267" t="s">
        <v>220</v>
      </c>
      <c r="C267" s="4">
        <v>0</v>
      </c>
      <c r="D267">
        <v>0</v>
      </c>
      <c r="E267" t="s">
        <v>212</v>
      </c>
      <c r="F267" t="s">
        <v>215</v>
      </c>
    </row>
    <row r="268" spans="1:6" x14ac:dyDescent="0.3">
      <c r="A268">
        <v>265</v>
      </c>
      <c r="B268" t="s">
        <v>220</v>
      </c>
      <c r="C268" s="4">
        <v>0</v>
      </c>
      <c r="D268">
        <v>0</v>
      </c>
      <c r="E268" t="s">
        <v>212</v>
      </c>
      <c r="F268" t="s">
        <v>215</v>
      </c>
    </row>
    <row r="269" spans="1:6" x14ac:dyDescent="0.3">
      <c r="A269">
        <v>266</v>
      </c>
      <c r="B269" t="s">
        <v>220</v>
      </c>
      <c r="C269" s="4">
        <v>0</v>
      </c>
      <c r="D269">
        <v>0</v>
      </c>
      <c r="E269" t="s">
        <v>212</v>
      </c>
      <c r="F269" t="s">
        <v>215</v>
      </c>
    </row>
    <row r="270" spans="1:6" x14ac:dyDescent="0.3">
      <c r="A270">
        <v>267</v>
      </c>
      <c r="B270" t="s">
        <v>220</v>
      </c>
      <c r="C270" s="4">
        <v>0</v>
      </c>
      <c r="D270">
        <v>0</v>
      </c>
      <c r="E270" t="s">
        <v>212</v>
      </c>
      <c r="F270" t="s">
        <v>215</v>
      </c>
    </row>
    <row r="271" spans="1:6" x14ac:dyDescent="0.3">
      <c r="A271">
        <v>268</v>
      </c>
      <c r="B271" t="s">
        <v>220</v>
      </c>
      <c r="C271" s="4">
        <v>0</v>
      </c>
      <c r="D271">
        <v>0</v>
      </c>
      <c r="E271" t="s">
        <v>212</v>
      </c>
      <c r="F271" t="s">
        <v>215</v>
      </c>
    </row>
    <row r="272" spans="1:6" x14ac:dyDescent="0.3">
      <c r="A272">
        <v>269</v>
      </c>
      <c r="B272" t="s">
        <v>220</v>
      </c>
      <c r="C272" s="4">
        <v>0</v>
      </c>
      <c r="D272">
        <v>0</v>
      </c>
      <c r="E272" t="s">
        <v>212</v>
      </c>
      <c r="F272" t="s">
        <v>215</v>
      </c>
    </row>
    <row r="273" spans="1:6" x14ac:dyDescent="0.3">
      <c r="A273">
        <v>270</v>
      </c>
      <c r="B273" t="s">
        <v>220</v>
      </c>
      <c r="C273" s="4">
        <v>0</v>
      </c>
      <c r="D273">
        <v>0</v>
      </c>
      <c r="E273" t="s">
        <v>212</v>
      </c>
      <c r="F273" t="s">
        <v>215</v>
      </c>
    </row>
    <row r="274" spans="1:6" x14ac:dyDescent="0.3">
      <c r="A274">
        <v>271</v>
      </c>
      <c r="B274" t="s">
        <v>220</v>
      </c>
      <c r="C274" s="4">
        <v>0</v>
      </c>
      <c r="D274">
        <v>0</v>
      </c>
      <c r="E274" t="s">
        <v>212</v>
      </c>
      <c r="F274" t="s">
        <v>215</v>
      </c>
    </row>
    <row r="275" spans="1:6" x14ac:dyDescent="0.3">
      <c r="A275">
        <v>272</v>
      </c>
      <c r="B275" t="s">
        <v>220</v>
      </c>
      <c r="C275" s="4">
        <v>0</v>
      </c>
      <c r="D275">
        <v>0</v>
      </c>
      <c r="E275" t="s">
        <v>212</v>
      </c>
      <c r="F275" t="s">
        <v>215</v>
      </c>
    </row>
    <row r="276" spans="1:6" x14ac:dyDescent="0.3">
      <c r="A276">
        <v>273</v>
      </c>
      <c r="B276" t="s">
        <v>220</v>
      </c>
      <c r="C276" s="4">
        <v>0</v>
      </c>
      <c r="D276">
        <v>0</v>
      </c>
      <c r="E276" t="s">
        <v>212</v>
      </c>
      <c r="F276" t="s">
        <v>215</v>
      </c>
    </row>
    <row r="277" spans="1:6" x14ac:dyDescent="0.3">
      <c r="A277">
        <v>274</v>
      </c>
      <c r="B277" t="s">
        <v>220</v>
      </c>
      <c r="C277" s="4">
        <v>0</v>
      </c>
      <c r="D277">
        <v>0</v>
      </c>
      <c r="E277" t="s">
        <v>212</v>
      </c>
      <c r="F277" t="s">
        <v>215</v>
      </c>
    </row>
    <row r="278" spans="1:6" x14ac:dyDescent="0.3">
      <c r="A278">
        <v>275</v>
      </c>
      <c r="B278" t="s">
        <v>220</v>
      </c>
      <c r="C278" s="4">
        <v>0</v>
      </c>
      <c r="D278">
        <v>0</v>
      </c>
      <c r="E278" t="s">
        <v>212</v>
      </c>
      <c r="F278" t="s">
        <v>215</v>
      </c>
    </row>
    <row r="279" spans="1:6" x14ac:dyDescent="0.3">
      <c r="A279">
        <v>276</v>
      </c>
      <c r="B279" t="s">
        <v>220</v>
      </c>
      <c r="C279" s="4">
        <v>0</v>
      </c>
      <c r="D279">
        <v>0</v>
      </c>
      <c r="E279" t="s">
        <v>212</v>
      </c>
      <c r="F279" t="s">
        <v>215</v>
      </c>
    </row>
    <row r="280" spans="1:6" x14ac:dyDescent="0.3">
      <c r="A280">
        <v>277</v>
      </c>
      <c r="B280" t="s">
        <v>220</v>
      </c>
      <c r="C280" s="4">
        <v>0</v>
      </c>
      <c r="D280">
        <v>0</v>
      </c>
      <c r="E280" t="s">
        <v>212</v>
      </c>
      <c r="F280" t="s">
        <v>215</v>
      </c>
    </row>
    <row r="281" spans="1:6" x14ac:dyDescent="0.3">
      <c r="A281">
        <v>278</v>
      </c>
      <c r="B281" t="s">
        <v>220</v>
      </c>
      <c r="C281" s="4">
        <v>0</v>
      </c>
      <c r="D281">
        <v>0</v>
      </c>
      <c r="E281" t="s">
        <v>212</v>
      </c>
      <c r="F281" t="s">
        <v>215</v>
      </c>
    </row>
    <row r="282" spans="1:6" x14ac:dyDescent="0.3">
      <c r="A282">
        <v>279</v>
      </c>
      <c r="B282" t="s">
        <v>220</v>
      </c>
      <c r="C282" s="4">
        <v>0</v>
      </c>
      <c r="D282">
        <v>0</v>
      </c>
      <c r="E282" t="s">
        <v>212</v>
      </c>
      <c r="F282" t="s">
        <v>215</v>
      </c>
    </row>
    <row r="283" spans="1:6" x14ac:dyDescent="0.3">
      <c r="A283">
        <v>280</v>
      </c>
      <c r="B283" t="s">
        <v>220</v>
      </c>
      <c r="C283" s="4">
        <v>0</v>
      </c>
      <c r="D283">
        <v>0</v>
      </c>
      <c r="E283" t="s">
        <v>212</v>
      </c>
      <c r="F283" t="s">
        <v>215</v>
      </c>
    </row>
    <row r="284" spans="1:6" x14ac:dyDescent="0.3">
      <c r="A284">
        <v>281</v>
      </c>
      <c r="B284" t="s">
        <v>220</v>
      </c>
      <c r="C284" s="4">
        <v>0</v>
      </c>
      <c r="D284">
        <v>0</v>
      </c>
      <c r="E284" t="s">
        <v>212</v>
      </c>
      <c r="F284" t="s">
        <v>215</v>
      </c>
    </row>
    <row r="285" spans="1:6" x14ac:dyDescent="0.3">
      <c r="A285">
        <v>282</v>
      </c>
      <c r="B285" t="s">
        <v>220</v>
      </c>
      <c r="C285" s="4">
        <v>0</v>
      </c>
      <c r="D285">
        <v>0</v>
      </c>
      <c r="E285" t="s">
        <v>212</v>
      </c>
      <c r="F285" t="s">
        <v>215</v>
      </c>
    </row>
    <row r="286" spans="1:6" x14ac:dyDescent="0.3">
      <c r="A286">
        <v>283</v>
      </c>
      <c r="B286" t="s">
        <v>220</v>
      </c>
      <c r="C286" s="4">
        <v>0</v>
      </c>
      <c r="D286">
        <v>0</v>
      </c>
      <c r="E286" t="s">
        <v>212</v>
      </c>
      <c r="F286" t="s">
        <v>215</v>
      </c>
    </row>
    <row r="287" spans="1:6" x14ac:dyDescent="0.3">
      <c r="A287">
        <v>284</v>
      </c>
      <c r="B287" t="s">
        <v>220</v>
      </c>
      <c r="C287" s="4">
        <v>0</v>
      </c>
      <c r="D287">
        <v>0</v>
      </c>
      <c r="E287" t="s">
        <v>212</v>
      </c>
      <c r="F287" t="s">
        <v>215</v>
      </c>
    </row>
    <row r="288" spans="1:6" x14ac:dyDescent="0.3">
      <c r="A288">
        <v>285</v>
      </c>
      <c r="B288" t="s">
        <v>220</v>
      </c>
      <c r="C288" s="4">
        <v>0</v>
      </c>
      <c r="D288">
        <v>0</v>
      </c>
      <c r="E288" t="s">
        <v>212</v>
      </c>
      <c r="F288" t="s">
        <v>215</v>
      </c>
    </row>
    <row r="289" spans="1:6" x14ac:dyDescent="0.3">
      <c r="A289">
        <v>286</v>
      </c>
      <c r="B289" t="s">
        <v>220</v>
      </c>
      <c r="C289" s="4">
        <v>0</v>
      </c>
      <c r="D289">
        <v>0</v>
      </c>
      <c r="E289" t="s">
        <v>212</v>
      </c>
      <c r="F289" t="s">
        <v>215</v>
      </c>
    </row>
    <row r="290" spans="1:6" x14ac:dyDescent="0.3">
      <c r="A290">
        <v>287</v>
      </c>
      <c r="B290" t="s">
        <v>220</v>
      </c>
      <c r="C290" s="4">
        <v>0</v>
      </c>
      <c r="D290">
        <v>0</v>
      </c>
      <c r="E290" t="s">
        <v>212</v>
      </c>
      <c r="F290" t="s">
        <v>215</v>
      </c>
    </row>
    <row r="291" spans="1:6" x14ac:dyDescent="0.3">
      <c r="A291">
        <v>288</v>
      </c>
      <c r="B291" t="s">
        <v>220</v>
      </c>
      <c r="C291" s="4">
        <v>0</v>
      </c>
      <c r="D291">
        <v>0</v>
      </c>
      <c r="E291" t="s">
        <v>212</v>
      </c>
      <c r="F291" t="s">
        <v>215</v>
      </c>
    </row>
    <row r="292" spans="1:6" x14ac:dyDescent="0.3">
      <c r="A292">
        <v>289</v>
      </c>
      <c r="B292" t="s">
        <v>220</v>
      </c>
      <c r="C292" s="4">
        <v>0</v>
      </c>
      <c r="D292">
        <v>0</v>
      </c>
      <c r="E292" t="s">
        <v>212</v>
      </c>
      <c r="F292" t="s">
        <v>215</v>
      </c>
    </row>
    <row r="293" spans="1:6" x14ac:dyDescent="0.3">
      <c r="A293">
        <v>290</v>
      </c>
      <c r="B293" t="s">
        <v>220</v>
      </c>
      <c r="C293" s="4">
        <v>0</v>
      </c>
      <c r="D293">
        <v>0</v>
      </c>
      <c r="E293" t="s">
        <v>212</v>
      </c>
      <c r="F293" t="s">
        <v>215</v>
      </c>
    </row>
    <row r="294" spans="1:6" x14ac:dyDescent="0.3">
      <c r="A294">
        <v>291</v>
      </c>
      <c r="B294" t="s">
        <v>220</v>
      </c>
      <c r="C294" s="4">
        <v>0</v>
      </c>
      <c r="D294">
        <v>0</v>
      </c>
      <c r="E294" t="s">
        <v>212</v>
      </c>
      <c r="F294" t="s">
        <v>215</v>
      </c>
    </row>
    <row r="295" spans="1:6" x14ac:dyDescent="0.3">
      <c r="A295">
        <v>292</v>
      </c>
      <c r="B295" t="s">
        <v>220</v>
      </c>
      <c r="C295" s="4">
        <v>0</v>
      </c>
      <c r="D295">
        <v>0</v>
      </c>
      <c r="E295" t="s">
        <v>212</v>
      </c>
      <c r="F295" t="s">
        <v>215</v>
      </c>
    </row>
    <row r="296" spans="1:6" x14ac:dyDescent="0.3">
      <c r="A296">
        <v>293</v>
      </c>
      <c r="B296" t="s">
        <v>220</v>
      </c>
      <c r="C296" s="4">
        <v>0</v>
      </c>
      <c r="D296">
        <v>0</v>
      </c>
      <c r="E296" t="s">
        <v>212</v>
      </c>
      <c r="F296" t="s">
        <v>215</v>
      </c>
    </row>
    <row r="297" spans="1:6" x14ac:dyDescent="0.3">
      <c r="A297">
        <v>294</v>
      </c>
      <c r="B297" t="s">
        <v>220</v>
      </c>
      <c r="C297" s="4">
        <v>0</v>
      </c>
      <c r="D297">
        <v>0</v>
      </c>
      <c r="E297" t="s">
        <v>212</v>
      </c>
      <c r="F297" t="s">
        <v>215</v>
      </c>
    </row>
    <row r="298" spans="1:6" x14ac:dyDescent="0.3">
      <c r="A298">
        <v>295</v>
      </c>
      <c r="B298" t="s">
        <v>220</v>
      </c>
      <c r="C298" s="4">
        <v>0</v>
      </c>
      <c r="D298">
        <v>0</v>
      </c>
      <c r="E298" t="s">
        <v>212</v>
      </c>
      <c r="F298" t="s">
        <v>215</v>
      </c>
    </row>
    <row r="299" spans="1:6" x14ac:dyDescent="0.3">
      <c r="A299">
        <v>296</v>
      </c>
      <c r="B299" t="s">
        <v>220</v>
      </c>
      <c r="C299" s="4">
        <v>0</v>
      </c>
      <c r="D299">
        <v>0</v>
      </c>
      <c r="E299" t="s">
        <v>212</v>
      </c>
      <c r="F299" t="s">
        <v>215</v>
      </c>
    </row>
    <row r="300" spans="1:6" x14ac:dyDescent="0.3">
      <c r="A300">
        <v>297</v>
      </c>
      <c r="B300" t="s">
        <v>220</v>
      </c>
      <c r="C300" s="4">
        <v>0</v>
      </c>
      <c r="D300">
        <v>0</v>
      </c>
      <c r="E300" t="s">
        <v>212</v>
      </c>
      <c r="F300" t="s">
        <v>215</v>
      </c>
    </row>
    <row r="301" spans="1:6" x14ac:dyDescent="0.3">
      <c r="A301">
        <v>298</v>
      </c>
      <c r="B301" t="s">
        <v>220</v>
      </c>
      <c r="C301" s="4">
        <v>0</v>
      </c>
      <c r="D301">
        <v>0</v>
      </c>
      <c r="E301" t="s">
        <v>212</v>
      </c>
      <c r="F301" t="s">
        <v>215</v>
      </c>
    </row>
    <row r="302" spans="1:6" x14ac:dyDescent="0.3">
      <c r="A302">
        <v>299</v>
      </c>
      <c r="B302" t="s">
        <v>220</v>
      </c>
      <c r="C302" s="4">
        <v>0</v>
      </c>
      <c r="D302">
        <v>0</v>
      </c>
      <c r="E302" t="s">
        <v>212</v>
      </c>
      <c r="F302" t="s">
        <v>215</v>
      </c>
    </row>
    <row r="303" spans="1:6" x14ac:dyDescent="0.3">
      <c r="A303">
        <v>300</v>
      </c>
      <c r="B303" t="s">
        <v>220</v>
      </c>
      <c r="C303" s="4">
        <v>0</v>
      </c>
      <c r="D303">
        <v>0</v>
      </c>
      <c r="E303" t="s">
        <v>212</v>
      </c>
      <c r="F303" t="s">
        <v>215</v>
      </c>
    </row>
    <row r="304" spans="1:6" x14ac:dyDescent="0.3">
      <c r="A304">
        <v>301</v>
      </c>
      <c r="B304" t="s">
        <v>220</v>
      </c>
      <c r="C304" s="4">
        <v>0</v>
      </c>
      <c r="D304">
        <v>0</v>
      </c>
      <c r="E304" t="s">
        <v>212</v>
      </c>
      <c r="F304" t="s">
        <v>215</v>
      </c>
    </row>
    <row r="305" spans="1:6" x14ac:dyDescent="0.3">
      <c r="A305">
        <v>302</v>
      </c>
      <c r="B305" t="s">
        <v>220</v>
      </c>
      <c r="C305" s="4">
        <v>0</v>
      </c>
      <c r="D305">
        <v>0</v>
      </c>
      <c r="E305" t="s">
        <v>212</v>
      </c>
      <c r="F305" t="s">
        <v>215</v>
      </c>
    </row>
    <row r="306" spans="1:6" x14ac:dyDescent="0.3">
      <c r="A306">
        <v>303</v>
      </c>
      <c r="B306" t="s">
        <v>220</v>
      </c>
      <c r="C306" s="4">
        <v>0</v>
      </c>
      <c r="D306">
        <v>0</v>
      </c>
      <c r="E306" t="s">
        <v>212</v>
      </c>
      <c r="F306" t="s">
        <v>215</v>
      </c>
    </row>
    <row r="307" spans="1:6" x14ac:dyDescent="0.3">
      <c r="A307">
        <v>304</v>
      </c>
      <c r="B307" t="s">
        <v>220</v>
      </c>
      <c r="C307" s="4">
        <v>0</v>
      </c>
      <c r="D307">
        <v>0</v>
      </c>
      <c r="E307" t="s">
        <v>212</v>
      </c>
      <c r="F307" t="s">
        <v>215</v>
      </c>
    </row>
    <row r="308" spans="1:6" x14ac:dyDescent="0.3">
      <c r="A308">
        <v>305</v>
      </c>
      <c r="B308" t="s">
        <v>220</v>
      </c>
      <c r="C308" s="4">
        <v>0</v>
      </c>
      <c r="D308">
        <v>0</v>
      </c>
      <c r="E308" t="s">
        <v>212</v>
      </c>
      <c r="F308" t="s">
        <v>215</v>
      </c>
    </row>
    <row r="309" spans="1:6" x14ac:dyDescent="0.3">
      <c r="A309">
        <v>306</v>
      </c>
      <c r="B309" t="s">
        <v>220</v>
      </c>
      <c r="C309" s="4">
        <v>0</v>
      </c>
      <c r="D309">
        <v>0</v>
      </c>
      <c r="E309" t="s">
        <v>212</v>
      </c>
      <c r="F309" t="s">
        <v>215</v>
      </c>
    </row>
    <row r="310" spans="1:6" x14ac:dyDescent="0.3">
      <c r="A310">
        <v>307</v>
      </c>
      <c r="B310" t="s">
        <v>220</v>
      </c>
      <c r="C310" s="4">
        <v>0</v>
      </c>
      <c r="D310">
        <v>0</v>
      </c>
      <c r="E310" t="s">
        <v>212</v>
      </c>
      <c r="F310" t="s">
        <v>215</v>
      </c>
    </row>
    <row r="311" spans="1:6" x14ac:dyDescent="0.3">
      <c r="A311">
        <v>308</v>
      </c>
      <c r="B311" t="s">
        <v>220</v>
      </c>
      <c r="C311" s="4">
        <v>0</v>
      </c>
      <c r="D311">
        <v>0</v>
      </c>
      <c r="E311" t="s">
        <v>212</v>
      </c>
      <c r="F311" t="s">
        <v>215</v>
      </c>
    </row>
    <row r="312" spans="1:6" x14ac:dyDescent="0.3">
      <c r="A312">
        <v>309</v>
      </c>
      <c r="B312" t="s">
        <v>220</v>
      </c>
      <c r="C312" s="4">
        <v>0</v>
      </c>
      <c r="D312">
        <v>0</v>
      </c>
      <c r="E312" t="s">
        <v>212</v>
      </c>
      <c r="F312" t="s">
        <v>215</v>
      </c>
    </row>
    <row r="313" spans="1:6" x14ac:dyDescent="0.3">
      <c r="A313">
        <v>310</v>
      </c>
      <c r="B313" t="s">
        <v>220</v>
      </c>
      <c r="C313" s="4">
        <v>0</v>
      </c>
      <c r="D313">
        <v>0</v>
      </c>
      <c r="E313" t="s">
        <v>212</v>
      </c>
      <c r="F313" t="s">
        <v>215</v>
      </c>
    </row>
    <row r="314" spans="1:6" x14ac:dyDescent="0.3">
      <c r="A314">
        <v>311</v>
      </c>
      <c r="B314" t="s">
        <v>220</v>
      </c>
      <c r="C314" s="4">
        <v>0</v>
      </c>
      <c r="D314">
        <v>0</v>
      </c>
      <c r="E314" t="s">
        <v>212</v>
      </c>
      <c r="F314" t="s">
        <v>215</v>
      </c>
    </row>
    <row r="315" spans="1:6" x14ac:dyDescent="0.3">
      <c r="A315">
        <v>312</v>
      </c>
      <c r="B315" t="s">
        <v>220</v>
      </c>
      <c r="C315" s="4">
        <v>0</v>
      </c>
      <c r="D315">
        <v>0</v>
      </c>
      <c r="E315" t="s">
        <v>212</v>
      </c>
      <c r="F315" t="s">
        <v>215</v>
      </c>
    </row>
    <row r="316" spans="1:6" x14ac:dyDescent="0.3">
      <c r="A316">
        <v>313</v>
      </c>
      <c r="B316" t="s">
        <v>220</v>
      </c>
      <c r="C316" s="4">
        <v>0</v>
      </c>
      <c r="D316">
        <v>0</v>
      </c>
      <c r="E316" t="s">
        <v>212</v>
      </c>
      <c r="F316" t="s">
        <v>215</v>
      </c>
    </row>
    <row r="317" spans="1:6" x14ac:dyDescent="0.3">
      <c r="A317">
        <v>314</v>
      </c>
      <c r="B317" t="s">
        <v>220</v>
      </c>
      <c r="C317" s="4">
        <v>0</v>
      </c>
      <c r="D317">
        <v>0</v>
      </c>
      <c r="E317" t="s">
        <v>212</v>
      </c>
      <c r="F317" t="s">
        <v>215</v>
      </c>
    </row>
    <row r="318" spans="1:6" x14ac:dyDescent="0.3">
      <c r="A318">
        <v>315</v>
      </c>
      <c r="B318" t="s">
        <v>220</v>
      </c>
      <c r="C318" s="4">
        <v>0</v>
      </c>
      <c r="D318">
        <v>0</v>
      </c>
      <c r="E318" t="s">
        <v>212</v>
      </c>
      <c r="F318" t="s">
        <v>215</v>
      </c>
    </row>
    <row r="319" spans="1:6" x14ac:dyDescent="0.3">
      <c r="A319">
        <v>316</v>
      </c>
      <c r="B319" t="s">
        <v>220</v>
      </c>
      <c r="C319" s="4">
        <v>0</v>
      </c>
      <c r="D319">
        <v>0</v>
      </c>
      <c r="E319" t="s">
        <v>212</v>
      </c>
      <c r="F319" t="s">
        <v>215</v>
      </c>
    </row>
    <row r="320" spans="1:6" x14ac:dyDescent="0.3">
      <c r="A320">
        <v>317</v>
      </c>
      <c r="B320" t="s">
        <v>220</v>
      </c>
      <c r="C320" s="4">
        <v>0</v>
      </c>
      <c r="D320">
        <v>0</v>
      </c>
      <c r="E320" t="s">
        <v>212</v>
      </c>
      <c r="F320" t="s">
        <v>215</v>
      </c>
    </row>
    <row r="321" spans="1:6" x14ac:dyDescent="0.3">
      <c r="A321">
        <v>318</v>
      </c>
      <c r="B321" t="s">
        <v>220</v>
      </c>
      <c r="C321" s="4">
        <v>0</v>
      </c>
      <c r="D321">
        <v>0</v>
      </c>
      <c r="E321" t="s">
        <v>212</v>
      </c>
      <c r="F321" t="s">
        <v>215</v>
      </c>
    </row>
    <row r="322" spans="1:6" x14ac:dyDescent="0.3">
      <c r="A322">
        <v>319</v>
      </c>
      <c r="B322" t="s">
        <v>220</v>
      </c>
      <c r="C322" s="4">
        <v>0</v>
      </c>
      <c r="D322">
        <v>0</v>
      </c>
      <c r="E322" t="s">
        <v>212</v>
      </c>
      <c r="F322" t="s">
        <v>215</v>
      </c>
    </row>
    <row r="323" spans="1:6" x14ac:dyDescent="0.3">
      <c r="A323">
        <v>320</v>
      </c>
      <c r="B323" t="s">
        <v>220</v>
      </c>
      <c r="C323" s="4">
        <v>0</v>
      </c>
      <c r="D323">
        <v>0</v>
      </c>
      <c r="E323" t="s">
        <v>212</v>
      </c>
      <c r="F323" t="s">
        <v>215</v>
      </c>
    </row>
    <row r="324" spans="1:6" x14ac:dyDescent="0.3">
      <c r="A324">
        <v>321</v>
      </c>
      <c r="B324" t="s">
        <v>220</v>
      </c>
      <c r="C324" s="4">
        <v>0</v>
      </c>
      <c r="D324">
        <v>0</v>
      </c>
      <c r="E324" t="s">
        <v>212</v>
      </c>
      <c r="F324" t="s">
        <v>215</v>
      </c>
    </row>
    <row r="325" spans="1:6" x14ac:dyDescent="0.3">
      <c r="A325">
        <v>322</v>
      </c>
      <c r="B325" t="s">
        <v>220</v>
      </c>
      <c r="C325" s="4">
        <v>0</v>
      </c>
      <c r="D325">
        <v>0</v>
      </c>
      <c r="E325" t="s">
        <v>212</v>
      </c>
      <c r="F325" t="s">
        <v>215</v>
      </c>
    </row>
    <row r="326" spans="1:6" x14ac:dyDescent="0.3">
      <c r="A326">
        <v>323</v>
      </c>
      <c r="B326" t="s">
        <v>220</v>
      </c>
      <c r="C326" s="4">
        <v>0</v>
      </c>
      <c r="D326">
        <v>0</v>
      </c>
      <c r="E326" t="s">
        <v>212</v>
      </c>
      <c r="F326" t="s">
        <v>215</v>
      </c>
    </row>
    <row r="327" spans="1:6" x14ac:dyDescent="0.3">
      <c r="A327">
        <v>324</v>
      </c>
      <c r="B327" t="s">
        <v>220</v>
      </c>
      <c r="C327" s="4">
        <v>0</v>
      </c>
      <c r="D327">
        <v>0</v>
      </c>
      <c r="E327" t="s">
        <v>212</v>
      </c>
      <c r="F327" t="s">
        <v>215</v>
      </c>
    </row>
    <row r="328" spans="1:6" x14ac:dyDescent="0.3">
      <c r="A328">
        <v>325</v>
      </c>
      <c r="B328" t="s">
        <v>220</v>
      </c>
      <c r="C328" s="4">
        <v>0</v>
      </c>
      <c r="D328">
        <v>0</v>
      </c>
      <c r="E328" t="s">
        <v>212</v>
      </c>
      <c r="F328" t="s">
        <v>215</v>
      </c>
    </row>
    <row r="329" spans="1:6" x14ac:dyDescent="0.3">
      <c r="A329">
        <v>326</v>
      </c>
      <c r="B329" t="s">
        <v>220</v>
      </c>
      <c r="C329" s="4">
        <v>0</v>
      </c>
      <c r="D329">
        <v>0</v>
      </c>
      <c r="E329" t="s">
        <v>212</v>
      </c>
      <c r="F329" t="s">
        <v>215</v>
      </c>
    </row>
    <row r="330" spans="1:6" x14ac:dyDescent="0.3">
      <c r="A330">
        <v>327</v>
      </c>
      <c r="B330" t="s">
        <v>220</v>
      </c>
      <c r="C330" s="4">
        <v>0</v>
      </c>
      <c r="D330">
        <v>0</v>
      </c>
      <c r="E330" t="s">
        <v>212</v>
      </c>
      <c r="F330" t="s">
        <v>215</v>
      </c>
    </row>
    <row r="331" spans="1:6" x14ac:dyDescent="0.3">
      <c r="A331">
        <v>328</v>
      </c>
      <c r="B331" t="s">
        <v>220</v>
      </c>
      <c r="C331" s="4">
        <v>0</v>
      </c>
      <c r="D331">
        <v>0</v>
      </c>
      <c r="E331" t="s">
        <v>212</v>
      </c>
      <c r="F331" t="s">
        <v>215</v>
      </c>
    </row>
    <row r="332" spans="1:6" x14ac:dyDescent="0.3">
      <c r="A332">
        <v>329</v>
      </c>
      <c r="B332" t="s">
        <v>220</v>
      </c>
      <c r="C332" s="4">
        <v>0</v>
      </c>
      <c r="D332">
        <v>0</v>
      </c>
      <c r="E332" t="s">
        <v>212</v>
      </c>
      <c r="F332" t="s">
        <v>215</v>
      </c>
    </row>
    <row r="333" spans="1:6" x14ac:dyDescent="0.3">
      <c r="A333">
        <v>330</v>
      </c>
      <c r="B333" t="s">
        <v>220</v>
      </c>
      <c r="C333" s="4">
        <v>0</v>
      </c>
      <c r="D333">
        <v>0</v>
      </c>
      <c r="E333" t="s">
        <v>212</v>
      </c>
      <c r="F333" t="s">
        <v>215</v>
      </c>
    </row>
    <row r="334" spans="1:6" x14ac:dyDescent="0.3">
      <c r="A334">
        <v>331</v>
      </c>
      <c r="B334" t="s">
        <v>220</v>
      </c>
      <c r="C334" s="4">
        <v>0</v>
      </c>
      <c r="D334">
        <v>0</v>
      </c>
      <c r="E334" t="s">
        <v>212</v>
      </c>
      <c r="F334" t="s">
        <v>215</v>
      </c>
    </row>
    <row r="335" spans="1:6" x14ac:dyDescent="0.3">
      <c r="A335">
        <v>332</v>
      </c>
      <c r="B335" t="s">
        <v>220</v>
      </c>
      <c r="C335" s="4">
        <v>0</v>
      </c>
      <c r="D335">
        <v>0</v>
      </c>
      <c r="E335" t="s">
        <v>212</v>
      </c>
      <c r="F335" t="s">
        <v>215</v>
      </c>
    </row>
    <row r="336" spans="1:6" x14ac:dyDescent="0.3">
      <c r="A336">
        <v>333</v>
      </c>
      <c r="B336" t="s">
        <v>220</v>
      </c>
      <c r="C336" s="4">
        <v>0</v>
      </c>
      <c r="D336">
        <v>0</v>
      </c>
      <c r="E336" t="s">
        <v>212</v>
      </c>
      <c r="F336" t="s">
        <v>215</v>
      </c>
    </row>
    <row r="337" spans="1:6" x14ac:dyDescent="0.3">
      <c r="A337">
        <v>334</v>
      </c>
      <c r="B337" t="s">
        <v>220</v>
      </c>
      <c r="C337" s="4">
        <v>0</v>
      </c>
      <c r="D337">
        <v>0</v>
      </c>
      <c r="E337" t="s">
        <v>212</v>
      </c>
      <c r="F337" t="s">
        <v>215</v>
      </c>
    </row>
    <row r="338" spans="1:6" x14ac:dyDescent="0.3">
      <c r="A338">
        <v>335</v>
      </c>
      <c r="B338" t="s">
        <v>220</v>
      </c>
      <c r="C338" s="4">
        <v>0</v>
      </c>
      <c r="D338">
        <v>0</v>
      </c>
      <c r="E338" t="s">
        <v>212</v>
      </c>
      <c r="F338" t="s">
        <v>215</v>
      </c>
    </row>
    <row r="339" spans="1:6" x14ac:dyDescent="0.3">
      <c r="A339">
        <v>336</v>
      </c>
      <c r="B339" t="s">
        <v>220</v>
      </c>
      <c r="C339" s="4">
        <v>0</v>
      </c>
      <c r="D339">
        <v>0</v>
      </c>
      <c r="E339" t="s">
        <v>212</v>
      </c>
      <c r="F339" t="s">
        <v>215</v>
      </c>
    </row>
    <row r="340" spans="1:6" x14ac:dyDescent="0.3">
      <c r="A340">
        <v>337</v>
      </c>
      <c r="B340" t="s">
        <v>220</v>
      </c>
      <c r="C340" s="4">
        <v>0</v>
      </c>
      <c r="D340">
        <v>0</v>
      </c>
      <c r="E340" t="s">
        <v>212</v>
      </c>
      <c r="F340" t="s">
        <v>215</v>
      </c>
    </row>
    <row r="341" spans="1:6" x14ac:dyDescent="0.3">
      <c r="A341">
        <v>338</v>
      </c>
      <c r="B341" t="s">
        <v>220</v>
      </c>
      <c r="C341" s="4">
        <v>0</v>
      </c>
      <c r="D341">
        <v>0</v>
      </c>
      <c r="E341" t="s">
        <v>212</v>
      </c>
      <c r="F341" t="s">
        <v>215</v>
      </c>
    </row>
    <row r="342" spans="1:6" x14ac:dyDescent="0.3">
      <c r="A342">
        <v>339</v>
      </c>
      <c r="B342" t="s">
        <v>220</v>
      </c>
      <c r="C342" s="4">
        <v>0</v>
      </c>
      <c r="D342">
        <v>0</v>
      </c>
      <c r="E342" t="s">
        <v>212</v>
      </c>
      <c r="F342" t="s">
        <v>215</v>
      </c>
    </row>
    <row r="343" spans="1:6" x14ac:dyDescent="0.3">
      <c r="A343">
        <v>340</v>
      </c>
      <c r="B343" t="s">
        <v>220</v>
      </c>
      <c r="C343" s="4">
        <v>0</v>
      </c>
      <c r="D343">
        <v>0</v>
      </c>
      <c r="E343" t="s">
        <v>212</v>
      </c>
      <c r="F343" t="s">
        <v>215</v>
      </c>
    </row>
    <row r="344" spans="1:6" x14ac:dyDescent="0.3">
      <c r="A344">
        <v>341</v>
      </c>
      <c r="B344" t="s">
        <v>220</v>
      </c>
      <c r="C344" s="4">
        <v>0</v>
      </c>
      <c r="D344">
        <v>0</v>
      </c>
      <c r="E344" t="s">
        <v>212</v>
      </c>
      <c r="F344" t="s">
        <v>215</v>
      </c>
    </row>
    <row r="345" spans="1:6" x14ac:dyDescent="0.3">
      <c r="A345">
        <v>342</v>
      </c>
      <c r="B345" t="s">
        <v>220</v>
      </c>
      <c r="C345" s="4">
        <v>0</v>
      </c>
      <c r="D345">
        <v>0</v>
      </c>
      <c r="E345" t="s">
        <v>212</v>
      </c>
      <c r="F345" t="s">
        <v>215</v>
      </c>
    </row>
    <row r="346" spans="1:6" x14ac:dyDescent="0.3">
      <c r="A346">
        <v>343</v>
      </c>
      <c r="B346" t="s">
        <v>220</v>
      </c>
      <c r="C346" s="4">
        <v>0</v>
      </c>
      <c r="D346">
        <v>0</v>
      </c>
      <c r="E346" t="s">
        <v>212</v>
      </c>
      <c r="F346" t="s">
        <v>215</v>
      </c>
    </row>
    <row r="347" spans="1:6" x14ac:dyDescent="0.3">
      <c r="A347">
        <v>344</v>
      </c>
      <c r="B347" t="s">
        <v>220</v>
      </c>
      <c r="C347" s="4">
        <v>0</v>
      </c>
      <c r="D347">
        <v>0</v>
      </c>
      <c r="E347" t="s">
        <v>212</v>
      </c>
      <c r="F347" t="s">
        <v>215</v>
      </c>
    </row>
    <row r="348" spans="1:6" x14ac:dyDescent="0.3">
      <c r="A348">
        <v>345</v>
      </c>
      <c r="B348" t="s">
        <v>220</v>
      </c>
      <c r="C348" s="4">
        <v>0</v>
      </c>
      <c r="D348">
        <v>0</v>
      </c>
      <c r="E348" t="s">
        <v>212</v>
      </c>
      <c r="F348" t="s">
        <v>215</v>
      </c>
    </row>
    <row r="349" spans="1:6" x14ac:dyDescent="0.3">
      <c r="A349">
        <v>346</v>
      </c>
      <c r="B349" t="s">
        <v>220</v>
      </c>
      <c r="C349" s="4">
        <v>0</v>
      </c>
      <c r="D349">
        <v>0</v>
      </c>
      <c r="E349" t="s">
        <v>212</v>
      </c>
      <c r="F349" t="s">
        <v>215</v>
      </c>
    </row>
    <row r="350" spans="1:6" x14ac:dyDescent="0.3">
      <c r="A350">
        <v>347</v>
      </c>
      <c r="B350" t="s">
        <v>220</v>
      </c>
      <c r="C350" s="4">
        <v>0</v>
      </c>
      <c r="D350">
        <v>0</v>
      </c>
      <c r="E350" t="s">
        <v>212</v>
      </c>
      <c r="F350" t="s">
        <v>215</v>
      </c>
    </row>
    <row r="351" spans="1:6" x14ac:dyDescent="0.3">
      <c r="A351">
        <v>348</v>
      </c>
      <c r="B351" t="s">
        <v>220</v>
      </c>
      <c r="C351" s="4">
        <v>0</v>
      </c>
      <c r="D351">
        <v>0</v>
      </c>
      <c r="E351" t="s">
        <v>212</v>
      </c>
      <c r="F351" t="s">
        <v>215</v>
      </c>
    </row>
    <row r="352" spans="1:6" x14ac:dyDescent="0.3">
      <c r="A352">
        <v>349</v>
      </c>
      <c r="B352" t="s">
        <v>220</v>
      </c>
      <c r="C352" s="4">
        <v>0</v>
      </c>
      <c r="D352">
        <v>0</v>
      </c>
      <c r="E352" t="s">
        <v>212</v>
      </c>
      <c r="F352" t="s">
        <v>215</v>
      </c>
    </row>
    <row r="353" spans="1:6" x14ac:dyDescent="0.3">
      <c r="A353">
        <v>350</v>
      </c>
      <c r="B353" t="s">
        <v>220</v>
      </c>
      <c r="C353" s="4">
        <v>0</v>
      </c>
      <c r="D353">
        <v>0</v>
      </c>
      <c r="E353" t="s">
        <v>212</v>
      </c>
      <c r="F353" t="s">
        <v>215</v>
      </c>
    </row>
    <row r="354" spans="1:6" x14ac:dyDescent="0.3">
      <c r="A354">
        <v>351</v>
      </c>
      <c r="B354" t="s">
        <v>220</v>
      </c>
      <c r="C354" s="4">
        <v>0</v>
      </c>
      <c r="D354">
        <v>0</v>
      </c>
      <c r="E354" t="s">
        <v>212</v>
      </c>
      <c r="F354" t="s">
        <v>215</v>
      </c>
    </row>
    <row r="355" spans="1:6" x14ac:dyDescent="0.3">
      <c r="A355">
        <v>352</v>
      </c>
      <c r="B355" t="s">
        <v>220</v>
      </c>
      <c r="C355" s="4">
        <v>0</v>
      </c>
      <c r="D355">
        <v>0</v>
      </c>
      <c r="E355" t="s">
        <v>212</v>
      </c>
      <c r="F355" t="s">
        <v>215</v>
      </c>
    </row>
    <row r="356" spans="1:6" x14ac:dyDescent="0.3">
      <c r="A356">
        <v>353</v>
      </c>
      <c r="B356" t="s">
        <v>1042</v>
      </c>
      <c r="C356" s="4">
        <v>0</v>
      </c>
      <c r="D356">
        <v>0</v>
      </c>
      <c r="E356" t="s">
        <v>212</v>
      </c>
      <c r="F356" t="s">
        <v>215</v>
      </c>
    </row>
    <row r="357" spans="1:6" x14ac:dyDescent="0.3">
      <c r="A357">
        <v>354</v>
      </c>
      <c r="B357" t="s">
        <v>1042</v>
      </c>
      <c r="C357" s="4">
        <v>0</v>
      </c>
      <c r="D357">
        <v>0</v>
      </c>
      <c r="E357" t="s">
        <v>212</v>
      </c>
      <c r="F357" t="s">
        <v>215</v>
      </c>
    </row>
    <row r="358" spans="1:6" x14ac:dyDescent="0.3">
      <c r="A358">
        <v>355</v>
      </c>
      <c r="B358" t="s">
        <v>1042</v>
      </c>
      <c r="C358" s="4">
        <v>0</v>
      </c>
      <c r="D358">
        <v>0</v>
      </c>
      <c r="E358" t="s">
        <v>212</v>
      </c>
      <c r="F358" t="s">
        <v>215</v>
      </c>
    </row>
    <row r="359" spans="1:6" x14ac:dyDescent="0.3">
      <c r="A359">
        <v>356</v>
      </c>
      <c r="B359" t="s">
        <v>1042</v>
      </c>
      <c r="C359" s="4">
        <v>0</v>
      </c>
      <c r="D359">
        <v>0</v>
      </c>
      <c r="E359" t="s">
        <v>212</v>
      </c>
      <c r="F359" t="s">
        <v>215</v>
      </c>
    </row>
    <row r="360" spans="1:6" x14ac:dyDescent="0.3">
      <c r="A360">
        <v>357</v>
      </c>
      <c r="B360" t="s">
        <v>1042</v>
      </c>
      <c r="C360" s="4">
        <v>0</v>
      </c>
      <c r="D360">
        <v>0</v>
      </c>
      <c r="E360" t="s">
        <v>212</v>
      </c>
      <c r="F360" t="s">
        <v>215</v>
      </c>
    </row>
    <row r="361" spans="1:6" x14ac:dyDescent="0.3">
      <c r="A361">
        <v>358</v>
      </c>
      <c r="B361" t="s">
        <v>1042</v>
      </c>
      <c r="C361" s="4">
        <v>0</v>
      </c>
      <c r="D361">
        <v>0</v>
      </c>
      <c r="E361" t="s">
        <v>212</v>
      </c>
      <c r="F361" t="s">
        <v>215</v>
      </c>
    </row>
    <row r="362" spans="1:6" x14ac:dyDescent="0.3">
      <c r="A362">
        <v>359</v>
      </c>
      <c r="B362" t="s">
        <v>1042</v>
      </c>
      <c r="C362" s="4">
        <v>0</v>
      </c>
      <c r="D362">
        <v>0</v>
      </c>
      <c r="E362" t="s">
        <v>212</v>
      </c>
      <c r="F362" t="s">
        <v>215</v>
      </c>
    </row>
    <row r="363" spans="1:6" x14ac:dyDescent="0.3">
      <c r="A363">
        <v>360</v>
      </c>
      <c r="B363" t="s">
        <v>1042</v>
      </c>
      <c r="C363" s="4">
        <v>0</v>
      </c>
      <c r="D363">
        <v>0</v>
      </c>
      <c r="E363" t="s">
        <v>212</v>
      </c>
      <c r="F36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63"/>
  <sheetViews>
    <sheetView topLeftCell="A3" workbookViewId="0">
      <selection activeCell="A3" sqref="A3"/>
    </sheetView>
  </sheetViews>
  <sheetFormatPr baseColWidth="10" defaultColWidth="9.109375" defaultRowHeight="14.4" x14ac:dyDescent="0.3"/>
  <cols>
    <col min="1" max="1" width="4"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43840.5</v>
      </c>
      <c r="D4">
        <v>0</v>
      </c>
      <c r="E4" t="s">
        <v>212</v>
      </c>
      <c r="F4" t="s">
        <v>215</v>
      </c>
    </row>
    <row r="5" spans="1:6" x14ac:dyDescent="0.3">
      <c r="A5">
        <v>2</v>
      </c>
      <c r="B5" t="s">
        <v>222</v>
      </c>
      <c r="C5">
        <v>14015.5</v>
      </c>
      <c r="D5">
        <v>0</v>
      </c>
      <c r="E5" t="s">
        <v>212</v>
      </c>
      <c r="F5" t="s">
        <v>215</v>
      </c>
    </row>
    <row r="6" spans="1:6" x14ac:dyDescent="0.3">
      <c r="A6">
        <v>3</v>
      </c>
      <c r="B6" t="s">
        <v>222</v>
      </c>
      <c r="C6">
        <v>5741.5</v>
      </c>
      <c r="D6">
        <v>0</v>
      </c>
      <c r="E6" t="s">
        <v>212</v>
      </c>
      <c r="F6" t="s">
        <v>215</v>
      </c>
    </row>
    <row r="7" spans="1:6" x14ac:dyDescent="0.3">
      <c r="A7">
        <v>4</v>
      </c>
      <c r="B7" t="s">
        <v>222</v>
      </c>
      <c r="C7">
        <v>7953.5</v>
      </c>
      <c r="D7">
        <v>0</v>
      </c>
      <c r="E7" t="s">
        <v>212</v>
      </c>
      <c r="F7" t="s">
        <v>215</v>
      </c>
    </row>
    <row r="8" spans="1:6" x14ac:dyDescent="0.3">
      <c r="A8">
        <v>5</v>
      </c>
      <c r="B8" t="s">
        <v>222</v>
      </c>
      <c r="C8">
        <v>7953.5</v>
      </c>
      <c r="D8">
        <v>0</v>
      </c>
      <c r="E8" t="s">
        <v>212</v>
      </c>
      <c r="F8" t="s">
        <v>215</v>
      </c>
    </row>
    <row r="9" spans="1:6" x14ac:dyDescent="0.3">
      <c r="A9">
        <v>6</v>
      </c>
      <c r="B9" t="s">
        <v>222</v>
      </c>
      <c r="C9">
        <v>24838</v>
      </c>
      <c r="D9">
        <v>0</v>
      </c>
      <c r="E9" t="s">
        <v>212</v>
      </c>
      <c r="F9" t="s">
        <v>215</v>
      </c>
    </row>
    <row r="10" spans="1:6" x14ac:dyDescent="0.3">
      <c r="A10">
        <v>7</v>
      </c>
      <c r="B10" t="s">
        <v>222</v>
      </c>
      <c r="C10">
        <v>14015.5</v>
      </c>
      <c r="D10">
        <v>0</v>
      </c>
      <c r="E10" t="s">
        <v>212</v>
      </c>
      <c r="F10" t="s">
        <v>215</v>
      </c>
    </row>
    <row r="11" spans="1:6" x14ac:dyDescent="0.3">
      <c r="A11">
        <v>8</v>
      </c>
      <c r="B11" t="s">
        <v>222</v>
      </c>
      <c r="C11">
        <v>7953.5</v>
      </c>
      <c r="D11">
        <v>0</v>
      </c>
      <c r="E11" t="s">
        <v>212</v>
      </c>
      <c r="F11" t="s">
        <v>215</v>
      </c>
    </row>
    <row r="12" spans="1:6" x14ac:dyDescent="0.3">
      <c r="A12">
        <v>9</v>
      </c>
      <c r="B12" t="s">
        <v>222</v>
      </c>
      <c r="C12">
        <v>7953.5</v>
      </c>
      <c r="D12">
        <v>0</v>
      </c>
      <c r="E12" t="s">
        <v>212</v>
      </c>
      <c r="F12" t="s">
        <v>215</v>
      </c>
    </row>
    <row r="13" spans="1:6" x14ac:dyDescent="0.3">
      <c r="A13">
        <v>10</v>
      </c>
      <c r="B13" t="s">
        <v>222</v>
      </c>
      <c r="C13">
        <v>14015.5</v>
      </c>
      <c r="D13">
        <v>0</v>
      </c>
      <c r="E13" t="s">
        <v>212</v>
      </c>
      <c r="F13" t="s">
        <v>215</v>
      </c>
    </row>
    <row r="14" spans="1:6" x14ac:dyDescent="0.3">
      <c r="A14">
        <v>11</v>
      </c>
      <c r="B14" t="s">
        <v>222</v>
      </c>
      <c r="C14">
        <v>7953.5</v>
      </c>
      <c r="D14">
        <v>0</v>
      </c>
      <c r="E14" t="s">
        <v>212</v>
      </c>
      <c r="F14" t="s">
        <v>215</v>
      </c>
    </row>
    <row r="15" spans="1:6" x14ac:dyDescent="0.3">
      <c r="A15">
        <v>12</v>
      </c>
      <c r="B15" t="s">
        <v>222</v>
      </c>
      <c r="C15">
        <v>7953.5</v>
      </c>
      <c r="D15">
        <v>0</v>
      </c>
      <c r="E15" t="s">
        <v>212</v>
      </c>
      <c r="F15" t="s">
        <v>215</v>
      </c>
    </row>
    <row r="16" spans="1:6" x14ac:dyDescent="0.3">
      <c r="A16">
        <v>13</v>
      </c>
      <c r="B16" t="s">
        <v>222</v>
      </c>
      <c r="C16">
        <v>40309</v>
      </c>
      <c r="D16">
        <v>0</v>
      </c>
      <c r="E16" t="s">
        <v>212</v>
      </c>
      <c r="F16" t="s">
        <v>215</v>
      </c>
    </row>
    <row r="17" spans="1:6" x14ac:dyDescent="0.3">
      <c r="A17">
        <v>14</v>
      </c>
      <c r="B17" t="s">
        <v>222</v>
      </c>
      <c r="C17">
        <v>27404.5</v>
      </c>
      <c r="D17">
        <v>0</v>
      </c>
      <c r="E17" t="s">
        <v>212</v>
      </c>
      <c r="F17" t="s">
        <v>215</v>
      </c>
    </row>
    <row r="18" spans="1:6" x14ac:dyDescent="0.3">
      <c r="A18">
        <v>15</v>
      </c>
      <c r="B18" t="s">
        <v>222</v>
      </c>
      <c r="C18">
        <v>14015.5</v>
      </c>
      <c r="D18">
        <v>0</v>
      </c>
      <c r="E18" t="s">
        <v>212</v>
      </c>
      <c r="F18" t="s">
        <v>215</v>
      </c>
    </row>
    <row r="19" spans="1:6" x14ac:dyDescent="0.3">
      <c r="A19">
        <v>16</v>
      </c>
      <c r="B19" t="s">
        <v>222</v>
      </c>
      <c r="C19">
        <v>9143.5</v>
      </c>
      <c r="D19">
        <v>0</v>
      </c>
      <c r="E19" t="s">
        <v>212</v>
      </c>
      <c r="F19" t="s">
        <v>215</v>
      </c>
    </row>
    <row r="20" spans="1:6" x14ac:dyDescent="0.3">
      <c r="A20">
        <v>17</v>
      </c>
      <c r="B20" t="s">
        <v>222</v>
      </c>
      <c r="C20">
        <v>9143.5</v>
      </c>
      <c r="D20">
        <v>0</v>
      </c>
      <c r="E20" t="s">
        <v>212</v>
      </c>
      <c r="F20" t="s">
        <v>215</v>
      </c>
    </row>
    <row r="21" spans="1:6" x14ac:dyDescent="0.3">
      <c r="A21">
        <v>18</v>
      </c>
      <c r="B21" t="s">
        <v>222</v>
      </c>
      <c r="C21">
        <v>14015.5</v>
      </c>
      <c r="D21">
        <v>0</v>
      </c>
      <c r="E21" t="s">
        <v>212</v>
      </c>
      <c r="F21" t="s">
        <v>215</v>
      </c>
    </row>
    <row r="22" spans="1:6" x14ac:dyDescent="0.3">
      <c r="A22">
        <v>19</v>
      </c>
      <c r="B22" t="s">
        <v>222</v>
      </c>
      <c r="C22">
        <v>9143.5</v>
      </c>
      <c r="D22">
        <v>0</v>
      </c>
      <c r="E22" t="s">
        <v>212</v>
      </c>
      <c r="F22" t="s">
        <v>215</v>
      </c>
    </row>
    <row r="23" spans="1:6" x14ac:dyDescent="0.3">
      <c r="A23">
        <v>20</v>
      </c>
      <c r="B23" t="s">
        <v>222</v>
      </c>
      <c r="C23">
        <v>36574</v>
      </c>
      <c r="D23">
        <v>0</v>
      </c>
      <c r="E23" t="s">
        <v>212</v>
      </c>
      <c r="F23" t="s">
        <v>215</v>
      </c>
    </row>
    <row r="24" spans="1:6" x14ac:dyDescent="0.3">
      <c r="A24">
        <v>21</v>
      </c>
      <c r="B24" t="s">
        <v>222</v>
      </c>
      <c r="C24">
        <v>40793.5</v>
      </c>
      <c r="D24">
        <v>0</v>
      </c>
      <c r="E24" t="s">
        <v>212</v>
      </c>
      <c r="F24" t="s">
        <v>215</v>
      </c>
    </row>
    <row r="25" spans="1:6" x14ac:dyDescent="0.3">
      <c r="A25">
        <v>22</v>
      </c>
      <c r="B25" t="s">
        <v>222</v>
      </c>
      <c r="C25">
        <v>14015.5</v>
      </c>
      <c r="D25">
        <v>0</v>
      </c>
      <c r="E25" t="s">
        <v>212</v>
      </c>
      <c r="F25" t="s">
        <v>215</v>
      </c>
    </row>
    <row r="26" spans="1:6" x14ac:dyDescent="0.3">
      <c r="A26">
        <v>23</v>
      </c>
      <c r="B26" t="s">
        <v>222</v>
      </c>
      <c r="C26">
        <v>9143.5</v>
      </c>
      <c r="D26">
        <v>0</v>
      </c>
      <c r="E26" t="s">
        <v>212</v>
      </c>
      <c r="F26" t="s">
        <v>215</v>
      </c>
    </row>
    <row r="27" spans="1:6" x14ac:dyDescent="0.3">
      <c r="A27">
        <v>24</v>
      </c>
      <c r="B27" t="s">
        <v>222</v>
      </c>
      <c r="C27">
        <v>11483</v>
      </c>
      <c r="D27">
        <v>0</v>
      </c>
      <c r="E27" t="s">
        <v>212</v>
      </c>
      <c r="F27" t="s">
        <v>215</v>
      </c>
    </row>
    <row r="28" spans="1:6" x14ac:dyDescent="0.3">
      <c r="A28">
        <v>25</v>
      </c>
      <c r="B28" t="s">
        <v>222</v>
      </c>
      <c r="C28">
        <v>9143.5</v>
      </c>
      <c r="D28">
        <v>0</v>
      </c>
      <c r="E28" t="s">
        <v>212</v>
      </c>
      <c r="F28" t="s">
        <v>215</v>
      </c>
    </row>
    <row r="29" spans="1:6" x14ac:dyDescent="0.3">
      <c r="A29">
        <v>26</v>
      </c>
      <c r="B29" t="s">
        <v>222</v>
      </c>
      <c r="C29">
        <v>11483</v>
      </c>
      <c r="D29">
        <v>0</v>
      </c>
      <c r="E29" t="s">
        <v>212</v>
      </c>
      <c r="F29" t="s">
        <v>215</v>
      </c>
    </row>
    <row r="30" spans="1:6" x14ac:dyDescent="0.3">
      <c r="A30">
        <v>27</v>
      </c>
      <c r="B30" t="s">
        <v>222</v>
      </c>
      <c r="C30">
        <v>14015.5</v>
      </c>
      <c r="D30">
        <v>0</v>
      </c>
      <c r="E30" t="s">
        <v>212</v>
      </c>
      <c r="F30" t="s">
        <v>215</v>
      </c>
    </row>
    <row r="31" spans="1:6" x14ac:dyDescent="0.3">
      <c r="A31">
        <v>28</v>
      </c>
      <c r="B31" t="s">
        <v>222</v>
      </c>
      <c r="C31">
        <v>9143.5</v>
      </c>
      <c r="D31">
        <v>0</v>
      </c>
      <c r="E31" t="s">
        <v>212</v>
      </c>
      <c r="F31" t="s">
        <v>215</v>
      </c>
    </row>
    <row r="32" spans="1:6" x14ac:dyDescent="0.3">
      <c r="A32">
        <v>29</v>
      </c>
      <c r="B32" t="s">
        <v>222</v>
      </c>
      <c r="C32">
        <v>0</v>
      </c>
      <c r="D32">
        <v>0</v>
      </c>
      <c r="E32" t="s">
        <v>212</v>
      </c>
      <c r="F32" t="s">
        <v>215</v>
      </c>
    </row>
    <row r="33" spans="1:6" x14ac:dyDescent="0.3">
      <c r="A33">
        <v>30</v>
      </c>
      <c r="B33" t="s">
        <v>222</v>
      </c>
      <c r="C33">
        <v>18287</v>
      </c>
      <c r="D33">
        <v>0</v>
      </c>
      <c r="E33" t="s">
        <v>212</v>
      </c>
      <c r="F33" t="s">
        <v>215</v>
      </c>
    </row>
    <row r="34" spans="1:6" x14ac:dyDescent="0.3">
      <c r="A34">
        <v>31</v>
      </c>
      <c r="B34" t="s">
        <v>222</v>
      </c>
      <c r="C34">
        <v>0</v>
      </c>
      <c r="D34">
        <v>0</v>
      </c>
      <c r="E34" t="s">
        <v>212</v>
      </c>
      <c r="F34" t="s">
        <v>215</v>
      </c>
    </row>
    <row r="35" spans="1:6" x14ac:dyDescent="0.3">
      <c r="A35">
        <v>32</v>
      </c>
      <c r="B35" t="s">
        <v>222</v>
      </c>
      <c r="C35">
        <v>14015.5</v>
      </c>
      <c r="D35">
        <v>0</v>
      </c>
      <c r="E35" t="s">
        <v>212</v>
      </c>
      <c r="F35" t="s">
        <v>215</v>
      </c>
    </row>
    <row r="36" spans="1:6" x14ac:dyDescent="0.3">
      <c r="A36">
        <v>33</v>
      </c>
      <c r="B36" t="s">
        <v>222</v>
      </c>
      <c r="C36">
        <v>36574</v>
      </c>
      <c r="D36">
        <v>0</v>
      </c>
      <c r="E36" t="s">
        <v>212</v>
      </c>
      <c r="F36" t="s">
        <v>215</v>
      </c>
    </row>
    <row r="37" spans="1:6" x14ac:dyDescent="0.3">
      <c r="A37">
        <v>34</v>
      </c>
      <c r="B37" t="s">
        <v>222</v>
      </c>
      <c r="C37">
        <v>40793.5</v>
      </c>
      <c r="D37">
        <v>0</v>
      </c>
      <c r="E37" t="s">
        <v>212</v>
      </c>
      <c r="F37" t="s">
        <v>215</v>
      </c>
    </row>
    <row r="38" spans="1:6" x14ac:dyDescent="0.3">
      <c r="A38">
        <v>35</v>
      </c>
      <c r="B38" t="s">
        <v>222</v>
      </c>
      <c r="C38">
        <v>28031</v>
      </c>
      <c r="D38">
        <v>0</v>
      </c>
      <c r="E38" t="s">
        <v>212</v>
      </c>
      <c r="F38" t="s">
        <v>215</v>
      </c>
    </row>
    <row r="39" spans="1:6" x14ac:dyDescent="0.3">
      <c r="A39">
        <v>36</v>
      </c>
      <c r="B39" t="s">
        <v>222</v>
      </c>
      <c r="C39">
        <v>9143.5</v>
      </c>
      <c r="D39">
        <v>0</v>
      </c>
      <c r="E39" t="s">
        <v>212</v>
      </c>
      <c r="F39" t="s">
        <v>215</v>
      </c>
    </row>
    <row r="40" spans="1:6" x14ac:dyDescent="0.3">
      <c r="A40">
        <v>37</v>
      </c>
      <c r="B40" t="s">
        <v>222</v>
      </c>
      <c r="C40">
        <v>28031</v>
      </c>
      <c r="D40">
        <v>0</v>
      </c>
      <c r="E40" t="s">
        <v>212</v>
      </c>
      <c r="F40" t="s">
        <v>215</v>
      </c>
    </row>
    <row r="41" spans="1:6" x14ac:dyDescent="0.3">
      <c r="A41">
        <v>38</v>
      </c>
      <c r="B41" t="s">
        <v>222</v>
      </c>
      <c r="C41">
        <v>9143.5</v>
      </c>
      <c r="D41">
        <v>0</v>
      </c>
      <c r="E41" t="s">
        <v>212</v>
      </c>
      <c r="F41" t="s">
        <v>215</v>
      </c>
    </row>
    <row r="42" spans="1:6" x14ac:dyDescent="0.3">
      <c r="A42">
        <v>39</v>
      </c>
      <c r="B42" t="s">
        <v>222</v>
      </c>
      <c r="C42">
        <v>40309</v>
      </c>
      <c r="D42">
        <v>0</v>
      </c>
      <c r="E42" t="s">
        <v>212</v>
      </c>
      <c r="F42" t="s">
        <v>215</v>
      </c>
    </row>
    <row r="43" spans="1:6" x14ac:dyDescent="0.3">
      <c r="A43">
        <v>40</v>
      </c>
      <c r="B43" t="s">
        <v>222</v>
      </c>
      <c r="C43">
        <v>27404.5</v>
      </c>
      <c r="D43">
        <v>0</v>
      </c>
      <c r="E43" t="s">
        <v>212</v>
      </c>
      <c r="F43" t="s">
        <v>215</v>
      </c>
    </row>
    <row r="44" spans="1:6" x14ac:dyDescent="0.3">
      <c r="A44">
        <v>41</v>
      </c>
      <c r="B44" t="s">
        <v>222</v>
      </c>
      <c r="C44">
        <v>0</v>
      </c>
      <c r="D44">
        <v>0</v>
      </c>
      <c r="E44" t="s">
        <v>212</v>
      </c>
      <c r="F44" t="s">
        <v>215</v>
      </c>
    </row>
    <row r="45" spans="1:6" x14ac:dyDescent="0.3">
      <c r="A45">
        <v>42</v>
      </c>
      <c r="B45" t="s">
        <v>222</v>
      </c>
      <c r="C45">
        <v>9143.5</v>
      </c>
      <c r="D45">
        <v>0</v>
      </c>
      <c r="E45" t="s">
        <v>212</v>
      </c>
      <c r="F45" t="s">
        <v>215</v>
      </c>
    </row>
    <row r="46" spans="1:6" x14ac:dyDescent="0.3">
      <c r="A46">
        <v>43</v>
      </c>
      <c r="B46" t="s">
        <v>222</v>
      </c>
      <c r="C46">
        <v>9143.5</v>
      </c>
      <c r="D46">
        <v>0</v>
      </c>
      <c r="E46" t="s">
        <v>212</v>
      </c>
      <c r="F46" t="s">
        <v>215</v>
      </c>
    </row>
    <row r="47" spans="1:6" x14ac:dyDescent="0.3">
      <c r="A47">
        <v>44</v>
      </c>
      <c r="B47" t="s">
        <v>222</v>
      </c>
      <c r="C47">
        <v>14015.5</v>
      </c>
      <c r="D47">
        <v>0</v>
      </c>
      <c r="E47" t="s">
        <v>212</v>
      </c>
      <c r="F47" t="s">
        <v>215</v>
      </c>
    </row>
    <row r="48" spans="1:6" x14ac:dyDescent="0.3">
      <c r="A48">
        <v>45</v>
      </c>
      <c r="B48" t="s">
        <v>222</v>
      </c>
      <c r="C48">
        <v>9143.5</v>
      </c>
      <c r="D48">
        <v>0</v>
      </c>
      <c r="E48" t="s">
        <v>212</v>
      </c>
      <c r="F48" t="s">
        <v>215</v>
      </c>
    </row>
    <row r="49" spans="1:6" x14ac:dyDescent="0.3">
      <c r="A49">
        <v>46</v>
      </c>
      <c r="B49" t="s">
        <v>222</v>
      </c>
      <c r="C49">
        <v>9143.5</v>
      </c>
      <c r="D49">
        <v>0</v>
      </c>
      <c r="E49" t="s">
        <v>212</v>
      </c>
      <c r="F49" t="s">
        <v>215</v>
      </c>
    </row>
    <row r="50" spans="1:6" x14ac:dyDescent="0.3">
      <c r="A50">
        <v>47</v>
      </c>
      <c r="B50" t="s">
        <v>222</v>
      </c>
      <c r="C50">
        <v>0</v>
      </c>
      <c r="D50">
        <v>0</v>
      </c>
      <c r="E50" t="s">
        <v>212</v>
      </c>
      <c r="F50" t="s">
        <v>215</v>
      </c>
    </row>
    <row r="51" spans="1:6" x14ac:dyDescent="0.3">
      <c r="A51">
        <v>48</v>
      </c>
      <c r="B51" t="s">
        <v>222</v>
      </c>
      <c r="C51">
        <v>9143.5</v>
      </c>
      <c r="D51">
        <v>0</v>
      </c>
      <c r="E51" t="s">
        <v>212</v>
      </c>
      <c r="F51" t="s">
        <v>215</v>
      </c>
    </row>
    <row r="52" spans="1:6" x14ac:dyDescent="0.3">
      <c r="A52">
        <v>49</v>
      </c>
      <c r="B52" t="s">
        <v>222</v>
      </c>
      <c r="C52">
        <v>9143.5</v>
      </c>
      <c r="D52">
        <v>0</v>
      </c>
      <c r="E52" t="s">
        <v>212</v>
      </c>
      <c r="F52" t="s">
        <v>215</v>
      </c>
    </row>
    <row r="53" spans="1:6" x14ac:dyDescent="0.3">
      <c r="A53">
        <v>50</v>
      </c>
      <c r="B53" t="s">
        <v>222</v>
      </c>
      <c r="C53">
        <v>54809</v>
      </c>
      <c r="D53">
        <v>0</v>
      </c>
      <c r="E53" t="s">
        <v>212</v>
      </c>
      <c r="F53" t="s">
        <v>215</v>
      </c>
    </row>
    <row r="54" spans="1:6" x14ac:dyDescent="0.3">
      <c r="A54">
        <v>51</v>
      </c>
      <c r="B54" t="s">
        <v>222</v>
      </c>
      <c r="C54">
        <v>14015.5</v>
      </c>
      <c r="D54">
        <v>0</v>
      </c>
      <c r="E54" t="s">
        <v>212</v>
      </c>
      <c r="F54" t="s">
        <v>215</v>
      </c>
    </row>
    <row r="55" spans="1:6" x14ac:dyDescent="0.3">
      <c r="A55">
        <v>52</v>
      </c>
      <c r="B55" t="s">
        <v>222</v>
      </c>
      <c r="C55">
        <v>9143.5</v>
      </c>
      <c r="D55">
        <v>0</v>
      </c>
      <c r="E55" t="s">
        <v>212</v>
      </c>
      <c r="F55" t="s">
        <v>215</v>
      </c>
    </row>
    <row r="56" spans="1:6" x14ac:dyDescent="0.3">
      <c r="A56">
        <v>53</v>
      </c>
      <c r="B56" t="s">
        <v>222</v>
      </c>
      <c r="C56">
        <v>0</v>
      </c>
      <c r="D56">
        <v>0</v>
      </c>
      <c r="E56" t="s">
        <v>212</v>
      </c>
      <c r="F56" t="s">
        <v>215</v>
      </c>
    </row>
    <row r="57" spans="1:6" x14ac:dyDescent="0.3">
      <c r="A57">
        <v>54</v>
      </c>
      <c r="B57" t="s">
        <v>222</v>
      </c>
      <c r="C57">
        <v>14015.5</v>
      </c>
      <c r="D57">
        <v>0</v>
      </c>
      <c r="E57" t="s">
        <v>212</v>
      </c>
      <c r="F57" t="s">
        <v>215</v>
      </c>
    </row>
    <row r="58" spans="1:6" x14ac:dyDescent="0.3">
      <c r="A58">
        <v>55</v>
      </c>
      <c r="B58" t="s">
        <v>222</v>
      </c>
      <c r="C58">
        <v>9143.5</v>
      </c>
      <c r="D58">
        <v>0</v>
      </c>
      <c r="E58" t="s">
        <v>212</v>
      </c>
      <c r="F58" t="s">
        <v>215</v>
      </c>
    </row>
    <row r="59" spans="1:6" x14ac:dyDescent="0.3">
      <c r="A59">
        <v>56</v>
      </c>
      <c r="B59" t="s">
        <v>222</v>
      </c>
      <c r="C59">
        <v>9143.5</v>
      </c>
      <c r="D59">
        <v>0</v>
      </c>
      <c r="E59" t="s">
        <v>212</v>
      </c>
      <c r="F59" t="s">
        <v>215</v>
      </c>
    </row>
    <row r="60" spans="1:6" x14ac:dyDescent="0.3">
      <c r="A60">
        <v>57</v>
      </c>
      <c r="B60" t="s">
        <v>222</v>
      </c>
      <c r="C60">
        <v>0</v>
      </c>
      <c r="D60">
        <v>0</v>
      </c>
      <c r="E60" t="s">
        <v>212</v>
      </c>
      <c r="F60" t="s">
        <v>215</v>
      </c>
    </row>
    <row r="61" spans="1:6" x14ac:dyDescent="0.3">
      <c r="A61">
        <v>58</v>
      </c>
      <c r="B61" t="s">
        <v>222</v>
      </c>
      <c r="C61">
        <v>9143.5</v>
      </c>
      <c r="D61">
        <v>0</v>
      </c>
      <c r="E61" t="s">
        <v>212</v>
      </c>
      <c r="F61" t="s">
        <v>215</v>
      </c>
    </row>
    <row r="62" spans="1:6" x14ac:dyDescent="0.3">
      <c r="A62">
        <v>59</v>
      </c>
      <c r="B62" t="s">
        <v>222</v>
      </c>
      <c r="C62">
        <v>9143.5</v>
      </c>
      <c r="D62">
        <v>0</v>
      </c>
      <c r="E62" t="s">
        <v>212</v>
      </c>
      <c r="F62" t="s">
        <v>215</v>
      </c>
    </row>
    <row r="63" spans="1:6" x14ac:dyDescent="0.3">
      <c r="A63">
        <v>60</v>
      </c>
      <c r="B63" t="s">
        <v>222</v>
      </c>
      <c r="C63">
        <v>40309</v>
      </c>
      <c r="D63">
        <v>0</v>
      </c>
      <c r="E63" t="s">
        <v>212</v>
      </c>
      <c r="F63" t="s">
        <v>215</v>
      </c>
    </row>
    <row r="64" spans="1:6" x14ac:dyDescent="0.3">
      <c r="A64">
        <v>61</v>
      </c>
      <c r="B64" t="s">
        <v>222</v>
      </c>
      <c r="C64">
        <v>27404.5</v>
      </c>
      <c r="D64">
        <v>0</v>
      </c>
      <c r="E64" t="s">
        <v>212</v>
      </c>
      <c r="F64" t="s">
        <v>215</v>
      </c>
    </row>
    <row r="65" spans="1:6" x14ac:dyDescent="0.3">
      <c r="A65">
        <v>62</v>
      </c>
      <c r="B65" t="s">
        <v>222</v>
      </c>
      <c r="C65">
        <v>14015.5</v>
      </c>
      <c r="D65">
        <v>0</v>
      </c>
      <c r="E65" t="s">
        <v>212</v>
      </c>
      <c r="F65" t="s">
        <v>215</v>
      </c>
    </row>
    <row r="66" spans="1:6" x14ac:dyDescent="0.3">
      <c r="A66">
        <v>63</v>
      </c>
      <c r="B66" t="s">
        <v>222</v>
      </c>
      <c r="C66">
        <v>9143.5</v>
      </c>
      <c r="D66">
        <v>0</v>
      </c>
      <c r="E66" t="s">
        <v>212</v>
      </c>
      <c r="F66" t="s">
        <v>215</v>
      </c>
    </row>
    <row r="67" spans="1:6" x14ac:dyDescent="0.3">
      <c r="A67">
        <v>64</v>
      </c>
      <c r="B67" t="s">
        <v>222</v>
      </c>
      <c r="C67">
        <v>9143.5</v>
      </c>
      <c r="D67">
        <v>0</v>
      </c>
      <c r="E67" t="s">
        <v>212</v>
      </c>
      <c r="F67" t="s">
        <v>215</v>
      </c>
    </row>
    <row r="68" spans="1:6" x14ac:dyDescent="0.3">
      <c r="A68">
        <v>65</v>
      </c>
      <c r="B68" t="s">
        <v>222</v>
      </c>
      <c r="C68">
        <v>0</v>
      </c>
      <c r="D68">
        <v>0</v>
      </c>
      <c r="E68" t="s">
        <v>212</v>
      </c>
      <c r="F68" t="s">
        <v>215</v>
      </c>
    </row>
    <row r="69" spans="1:6" x14ac:dyDescent="0.3">
      <c r="A69">
        <v>66</v>
      </c>
      <c r="B69" t="s">
        <v>222</v>
      </c>
      <c r="C69">
        <v>0</v>
      </c>
      <c r="D69">
        <v>0</v>
      </c>
      <c r="E69" t="s">
        <v>212</v>
      </c>
      <c r="F69" t="s">
        <v>215</v>
      </c>
    </row>
    <row r="70" spans="1:6" x14ac:dyDescent="0.3">
      <c r="A70">
        <v>67</v>
      </c>
      <c r="B70" t="s">
        <v>222</v>
      </c>
      <c r="C70">
        <v>9143.5</v>
      </c>
      <c r="D70">
        <v>0</v>
      </c>
      <c r="E70" t="s">
        <v>212</v>
      </c>
      <c r="F70" t="s">
        <v>215</v>
      </c>
    </row>
    <row r="71" spans="1:6" x14ac:dyDescent="0.3">
      <c r="A71">
        <v>68</v>
      </c>
      <c r="B71" t="s">
        <v>222</v>
      </c>
      <c r="C71">
        <v>14015.5</v>
      </c>
      <c r="D71">
        <v>0</v>
      </c>
      <c r="E71" t="s">
        <v>212</v>
      </c>
      <c r="F71" t="s">
        <v>215</v>
      </c>
    </row>
    <row r="72" spans="1:6" x14ac:dyDescent="0.3">
      <c r="A72">
        <v>69</v>
      </c>
      <c r="B72" t="s">
        <v>222</v>
      </c>
      <c r="C72">
        <v>9143.5</v>
      </c>
      <c r="D72">
        <v>0</v>
      </c>
      <c r="E72" t="s">
        <v>212</v>
      </c>
      <c r="F72" t="s">
        <v>215</v>
      </c>
    </row>
    <row r="73" spans="1:6" x14ac:dyDescent="0.3">
      <c r="A73">
        <v>70</v>
      </c>
      <c r="B73" t="s">
        <v>222</v>
      </c>
      <c r="C73">
        <v>9143.5</v>
      </c>
      <c r="D73">
        <v>0</v>
      </c>
      <c r="E73" t="s">
        <v>212</v>
      </c>
      <c r="F73" t="s">
        <v>215</v>
      </c>
    </row>
    <row r="74" spans="1:6" x14ac:dyDescent="0.3">
      <c r="A74">
        <v>71</v>
      </c>
      <c r="B74" t="s">
        <v>222</v>
      </c>
      <c r="C74">
        <v>27404.5</v>
      </c>
      <c r="D74">
        <v>0</v>
      </c>
      <c r="E74" t="s">
        <v>212</v>
      </c>
      <c r="F74" t="s">
        <v>215</v>
      </c>
    </row>
    <row r="75" spans="1:6" x14ac:dyDescent="0.3">
      <c r="A75">
        <v>72</v>
      </c>
      <c r="B75" t="s">
        <v>222</v>
      </c>
      <c r="C75">
        <v>14015.5</v>
      </c>
      <c r="D75">
        <v>0</v>
      </c>
      <c r="E75" t="s">
        <v>212</v>
      </c>
      <c r="F75" t="s">
        <v>215</v>
      </c>
    </row>
    <row r="76" spans="1:6" x14ac:dyDescent="0.3">
      <c r="A76">
        <v>73</v>
      </c>
      <c r="B76" t="s">
        <v>222</v>
      </c>
      <c r="C76">
        <v>9143.5</v>
      </c>
      <c r="D76">
        <v>0</v>
      </c>
      <c r="E76" t="s">
        <v>212</v>
      </c>
      <c r="F76" t="s">
        <v>215</v>
      </c>
    </row>
    <row r="77" spans="1:6" x14ac:dyDescent="0.3">
      <c r="A77">
        <v>74</v>
      </c>
      <c r="B77" t="s">
        <v>222</v>
      </c>
      <c r="C77">
        <v>9143.5</v>
      </c>
      <c r="D77">
        <v>0</v>
      </c>
      <c r="E77" t="s">
        <v>212</v>
      </c>
      <c r="F77" t="s">
        <v>215</v>
      </c>
    </row>
    <row r="78" spans="1:6" x14ac:dyDescent="0.3">
      <c r="A78">
        <v>75</v>
      </c>
      <c r="B78" t="s">
        <v>222</v>
      </c>
      <c r="C78">
        <v>0</v>
      </c>
      <c r="D78">
        <v>0</v>
      </c>
      <c r="E78" t="s">
        <v>212</v>
      </c>
      <c r="F78" t="s">
        <v>215</v>
      </c>
    </row>
    <row r="79" spans="1:6" x14ac:dyDescent="0.3">
      <c r="A79">
        <v>76</v>
      </c>
      <c r="B79" t="s">
        <v>222</v>
      </c>
      <c r="C79">
        <v>9143.5</v>
      </c>
      <c r="D79">
        <v>0</v>
      </c>
      <c r="E79" t="s">
        <v>212</v>
      </c>
      <c r="F79" t="s">
        <v>215</v>
      </c>
    </row>
    <row r="80" spans="1:6" x14ac:dyDescent="0.3">
      <c r="A80">
        <v>77</v>
      </c>
      <c r="B80" t="s">
        <v>222</v>
      </c>
      <c r="C80">
        <v>9143.5</v>
      </c>
      <c r="D80">
        <v>0</v>
      </c>
      <c r="E80" t="s">
        <v>212</v>
      </c>
      <c r="F80" t="s">
        <v>215</v>
      </c>
    </row>
    <row r="81" spans="1:6" x14ac:dyDescent="0.3">
      <c r="A81">
        <v>78</v>
      </c>
      <c r="B81" t="s">
        <v>222</v>
      </c>
      <c r="C81">
        <v>0</v>
      </c>
      <c r="D81">
        <v>0</v>
      </c>
      <c r="E81" t="s">
        <v>212</v>
      </c>
      <c r="F81" t="s">
        <v>215</v>
      </c>
    </row>
    <row r="82" spans="1:6" x14ac:dyDescent="0.3">
      <c r="A82">
        <v>79</v>
      </c>
      <c r="B82" t="s">
        <v>222</v>
      </c>
      <c r="C82">
        <v>9143.5</v>
      </c>
      <c r="D82">
        <v>0</v>
      </c>
      <c r="E82" t="s">
        <v>212</v>
      </c>
      <c r="F82" t="s">
        <v>215</v>
      </c>
    </row>
    <row r="83" spans="1:6" x14ac:dyDescent="0.3">
      <c r="A83">
        <v>80</v>
      </c>
      <c r="B83" t="s">
        <v>222</v>
      </c>
      <c r="C83">
        <v>0</v>
      </c>
      <c r="D83">
        <v>0</v>
      </c>
      <c r="E83" t="s">
        <v>212</v>
      </c>
      <c r="F83" t="s">
        <v>215</v>
      </c>
    </row>
    <row r="84" spans="1:6" x14ac:dyDescent="0.3">
      <c r="A84">
        <v>81</v>
      </c>
      <c r="B84" t="s">
        <v>222</v>
      </c>
      <c r="C84">
        <v>40309</v>
      </c>
      <c r="D84">
        <v>0</v>
      </c>
      <c r="E84" t="s">
        <v>212</v>
      </c>
      <c r="F84" t="s">
        <v>215</v>
      </c>
    </row>
    <row r="85" spans="1:6" x14ac:dyDescent="0.3">
      <c r="A85">
        <v>82</v>
      </c>
      <c r="B85" t="s">
        <v>222</v>
      </c>
      <c r="C85">
        <v>16453</v>
      </c>
      <c r="D85">
        <v>0</v>
      </c>
      <c r="E85" t="s">
        <v>212</v>
      </c>
      <c r="F85" t="s">
        <v>215</v>
      </c>
    </row>
    <row r="86" spans="1:6" x14ac:dyDescent="0.3">
      <c r="A86">
        <v>83</v>
      </c>
      <c r="B86" t="s">
        <v>222</v>
      </c>
      <c r="C86">
        <v>9143.5</v>
      </c>
      <c r="D86">
        <v>0</v>
      </c>
      <c r="E86" t="s">
        <v>212</v>
      </c>
      <c r="F86" t="s">
        <v>215</v>
      </c>
    </row>
    <row r="87" spans="1:6" x14ac:dyDescent="0.3">
      <c r="A87">
        <v>84</v>
      </c>
      <c r="B87" t="s">
        <v>222</v>
      </c>
      <c r="C87">
        <v>7953.5</v>
      </c>
      <c r="D87">
        <v>0</v>
      </c>
      <c r="E87" t="s">
        <v>212</v>
      </c>
      <c r="F87" t="s">
        <v>215</v>
      </c>
    </row>
    <row r="88" spans="1:6" x14ac:dyDescent="0.3">
      <c r="A88">
        <v>85</v>
      </c>
      <c r="B88" t="s">
        <v>222</v>
      </c>
      <c r="C88">
        <v>9143.5</v>
      </c>
      <c r="D88">
        <v>0</v>
      </c>
      <c r="E88" t="s">
        <v>212</v>
      </c>
      <c r="F88" t="s">
        <v>215</v>
      </c>
    </row>
    <row r="89" spans="1:6" x14ac:dyDescent="0.3">
      <c r="A89">
        <v>86</v>
      </c>
      <c r="B89" t="s">
        <v>222</v>
      </c>
      <c r="C89">
        <v>7953.5</v>
      </c>
      <c r="D89">
        <v>0</v>
      </c>
      <c r="E89" t="s">
        <v>212</v>
      </c>
      <c r="F89" t="s">
        <v>215</v>
      </c>
    </row>
    <row r="90" spans="1:6" x14ac:dyDescent="0.3">
      <c r="A90">
        <v>87</v>
      </c>
      <c r="B90" t="s">
        <v>222</v>
      </c>
      <c r="C90">
        <v>9143.5</v>
      </c>
      <c r="D90">
        <v>0</v>
      </c>
      <c r="E90" t="s">
        <v>212</v>
      </c>
      <c r="F90" t="s">
        <v>215</v>
      </c>
    </row>
    <row r="91" spans="1:6" x14ac:dyDescent="0.3">
      <c r="A91">
        <v>88</v>
      </c>
      <c r="B91" t="s">
        <v>222</v>
      </c>
      <c r="C91">
        <v>7953.5</v>
      </c>
      <c r="D91">
        <v>0</v>
      </c>
      <c r="E91" t="s">
        <v>212</v>
      </c>
      <c r="F91" t="s">
        <v>215</v>
      </c>
    </row>
    <row r="92" spans="1:6" x14ac:dyDescent="0.3">
      <c r="A92">
        <v>89</v>
      </c>
      <c r="B92" t="s">
        <v>222</v>
      </c>
      <c r="C92">
        <v>0</v>
      </c>
      <c r="D92">
        <v>0</v>
      </c>
      <c r="E92" t="s">
        <v>212</v>
      </c>
      <c r="F92" t="s">
        <v>215</v>
      </c>
    </row>
    <row r="93" spans="1:6" x14ac:dyDescent="0.3">
      <c r="A93">
        <v>90</v>
      </c>
      <c r="B93" t="s">
        <v>222</v>
      </c>
      <c r="C93">
        <v>9143.5</v>
      </c>
      <c r="D93">
        <v>0</v>
      </c>
      <c r="E93" t="s">
        <v>212</v>
      </c>
      <c r="F93" t="s">
        <v>215</v>
      </c>
    </row>
    <row r="94" spans="1:6" x14ac:dyDescent="0.3">
      <c r="A94">
        <v>91</v>
      </c>
      <c r="B94" t="s">
        <v>222</v>
      </c>
      <c r="C94">
        <v>14015.5</v>
      </c>
      <c r="D94">
        <v>0</v>
      </c>
      <c r="E94" t="s">
        <v>212</v>
      </c>
      <c r="F94" t="s">
        <v>215</v>
      </c>
    </row>
    <row r="95" spans="1:6" x14ac:dyDescent="0.3">
      <c r="A95">
        <v>92</v>
      </c>
      <c r="B95" t="s">
        <v>222</v>
      </c>
      <c r="C95">
        <v>9143.5</v>
      </c>
      <c r="D95">
        <v>0</v>
      </c>
      <c r="E95" t="s">
        <v>212</v>
      </c>
      <c r="F95" t="s">
        <v>215</v>
      </c>
    </row>
    <row r="96" spans="1:6" x14ac:dyDescent="0.3">
      <c r="A96">
        <v>93</v>
      </c>
      <c r="B96" t="s">
        <v>222</v>
      </c>
      <c r="C96">
        <v>0</v>
      </c>
      <c r="D96">
        <v>0</v>
      </c>
      <c r="E96" t="s">
        <v>212</v>
      </c>
      <c r="F96" t="s">
        <v>215</v>
      </c>
    </row>
    <row r="97" spans="1:6" x14ac:dyDescent="0.3">
      <c r="A97">
        <v>94</v>
      </c>
      <c r="B97" t="s">
        <v>222</v>
      </c>
      <c r="C97">
        <v>27404.5</v>
      </c>
      <c r="D97">
        <v>0</v>
      </c>
      <c r="E97" t="s">
        <v>212</v>
      </c>
      <c r="F97" t="s">
        <v>215</v>
      </c>
    </row>
    <row r="98" spans="1:6" x14ac:dyDescent="0.3">
      <c r="A98">
        <v>95</v>
      </c>
      <c r="B98" t="s">
        <v>222</v>
      </c>
      <c r="C98">
        <v>0</v>
      </c>
      <c r="D98">
        <v>0</v>
      </c>
      <c r="E98" t="s">
        <v>212</v>
      </c>
      <c r="F98" t="s">
        <v>215</v>
      </c>
    </row>
    <row r="99" spans="1:6" x14ac:dyDescent="0.3">
      <c r="A99">
        <v>96</v>
      </c>
      <c r="B99" t="s">
        <v>222</v>
      </c>
      <c r="C99">
        <v>9143.5</v>
      </c>
      <c r="D99">
        <v>0</v>
      </c>
      <c r="E99" t="s">
        <v>212</v>
      </c>
      <c r="F99" t="s">
        <v>215</v>
      </c>
    </row>
    <row r="100" spans="1:6" x14ac:dyDescent="0.3">
      <c r="A100">
        <v>97</v>
      </c>
      <c r="B100" t="s">
        <v>222</v>
      </c>
      <c r="C100">
        <v>9143.5</v>
      </c>
      <c r="D100">
        <v>0</v>
      </c>
      <c r="E100" t="s">
        <v>212</v>
      </c>
      <c r="F100" t="s">
        <v>215</v>
      </c>
    </row>
    <row r="101" spans="1:6" x14ac:dyDescent="0.3">
      <c r="A101">
        <v>98</v>
      </c>
      <c r="B101" t="s">
        <v>222</v>
      </c>
      <c r="C101">
        <v>9143.5</v>
      </c>
      <c r="D101">
        <v>0</v>
      </c>
      <c r="E101" t="s">
        <v>212</v>
      </c>
      <c r="F101" t="s">
        <v>215</v>
      </c>
    </row>
    <row r="102" spans="1:6" x14ac:dyDescent="0.3">
      <c r="A102">
        <v>99</v>
      </c>
      <c r="B102" t="s">
        <v>222</v>
      </c>
      <c r="C102">
        <v>7953.5</v>
      </c>
      <c r="D102">
        <v>0</v>
      </c>
      <c r="E102" t="s">
        <v>212</v>
      </c>
      <c r="F102" t="s">
        <v>215</v>
      </c>
    </row>
    <row r="103" spans="1:6" x14ac:dyDescent="0.3">
      <c r="A103">
        <v>100</v>
      </c>
      <c r="B103" t="s">
        <v>222</v>
      </c>
      <c r="C103">
        <v>7953.5</v>
      </c>
      <c r="D103">
        <v>0</v>
      </c>
      <c r="E103" t="s">
        <v>212</v>
      </c>
      <c r="F103" t="s">
        <v>215</v>
      </c>
    </row>
    <row r="104" spans="1:6" x14ac:dyDescent="0.3">
      <c r="A104">
        <v>101</v>
      </c>
      <c r="B104" t="s">
        <v>222</v>
      </c>
      <c r="C104">
        <v>9143.5</v>
      </c>
      <c r="D104">
        <v>0</v>
      </c>
      <c r="E104" t="s">
        <v>212</v>
      </c>
      <c r="F104" t="s">
        <v>215</v>
      </c>
    </row>
    <row r="105" spans="1:6" x14ac:dyDescent="0.3">
      <c r="A105">
        <v>102</v>
      </c>
      <c r="B105" t="s">
        <v>222</v>
      </c>
      <c r="C105">
        <v>7953.5</v>
      </c>
      <c r="D105">
        <v>0</v>
      </c>
      <c r="E105" t="s">
        <v>212</v>
      </c>
      <c r="F105" t="s">
        <v>215</v>
      </c>
    </row>
    <row r="106" spans="1:6" x14ac:dyDescent="0.3">
      <c r="A106">
        <v>103</v>
      </c>
      <c r="B106" t="s">
        <v>222</v>
      </c>
      <c r="C106">
        <v>7953.5</v>
      </c>
      <c r="D106">
        <v>0</v>
      </c>
      <c r="E106" t="s">
        <v>212</v>
      </c>
      <c r="F106" t="s">
        <v>215</v>
      </c>
    </row>
    <row r="107" spans="1:6" x14ac:dyDescent="0.3">
      <c r="A107">
        <v>104</v>
      </c>
      <c r="B107" t="s">
        <v>222</v>
      </c>
      <c r="C107">
        <v>14015.5</v>
      </c>
      <c r="D107">
        <v>0</v>
      </c>
      <c r="E107" t="s">
        <v>212</v>
      </c>
      <c r="F107" t="s">
        <v>215</v>
      </c>
    </row>
    <row r="108" spans="1:6" x14ac:dyDescent="0.3">
      <c r="A108">
        <v>105</v>
      </c>
      <c r="B108" t="s">
        <v>222</v>
      </c>
      <c r="C108">
        <v>9143.5</v>
      </c>
      <c r="D108">
        <v>0</v>
      </c>
      <c r="E108" t="s">
        <v>212</v>
      </c>
      <c r="F108" t="s">
        <v>215</v>
      </c>
    </row>
    <row r="109" spans="1:6" x14ac:dyDescent="0.3">
      <c r="A109">
        <v>106</v>
      </c>
      <c r="B109" t="s">
        <v>222</v>
      </c>
      <c r="C109">
        <v>7953.5</v>
      </c>
      <c r="D109">
        <v>0</v>
      </c>
      <c r="E109" t="s">
        <v>212</v>
      </c>
      <c r="F109" t="s">
        <v>215</v>
      </c>
    </row>
    <row r="110" spans="1:6" x14ac:dyDescent="0.3">
      <c r="A110">
        <v>107</v>
      </c>
      <c r="B110" t="s">
        <v>222</v>
      </c>
      <c r="C110">
        <v>9143.5</v>
      </c>
      <c r="D110">
        <v>0</v>
      </c>
      <c r="E110" t="s">
        <v>212</v>
      </c>
      <c r="F110" t="s">
        <v>215</v>
      </c>
    </row>
    <row r="111" spans="1:6" x14ac:dyDescent="0.3">
      <c r="A111">
        <v>108</v>
      </c>
      <c r="B111" t="s">
        <v>222</v>
      </c>
      <c r="C111">
        <v>7953.5</v>
      </c>
      <c r="D111">
        <v>0</v>
      </c>
      <c r="E111" t="s">
        <v>212</v>
      </c>
      <c r="F111" t="s">
        <v>215</v>
      </c>
    </row>
    <row r="112" spans="1:6" x14ac:dyDescent="0.3">
      <c r="A112">
        <v>109</v>
      </c>
      <c r="B112" t="s">
        <v>222</v>
      </c>
      <c r="C112">
        <v>9143.5</v>
      </c>
      <c r="D112">
        <v>0</v>
      </c>
      <c r="E112" t="s">
        <v>212</v>
      </c>
      <c r="F112" t="s">
        <v>215</v>
      </c>
    </row>
    <row r="113" spans="1:6" x14ac:dyDescent="0.3">
      <c r="A113">
        <v>110</v>
      </c>
      <c r="B113" t="s">
        <v>222</v>
      </c>
      <c r="C113">
        <v>7953.5</v>
      </c>
      <c r="D113">
        <v>0</v>
      </c>
      <c r="E113" t="s">
        <v>212</v>
      </c>
      <c r="F113" t="s">
        <v>215</v>
      </c>
    </row>
    <row r="114" spans="1:6" x14ac:dyDescent="0.3">
      <c r="A114">
        <v>111</v>
      </c>
      <c r="B114" t="s">
        <v>222</v>
      </c>
      <c r="C114">
        <v>27404.5</v>
      </c>
      <c r="D114">
        <v>0</v>
      </c>
      <c r="E114" t="s">
        <v>212</v>
      </c>
      <c r="F114" t="s">
        <v>215</v>
      </c>
    </row>
    <row r="115" spans="1:6" x14ac:dyDescent="0.3">
      <c r="A115">
        <v>112</v>
      </c>
      <c r="B115" t="s">
        <v>222</v>
      </c>
      <c r="C115">
        <v>14015.5</v>
      </c>
      <c r="D115">
        <v>0</v>
      </c>
      <c r="E115" t="s">
        <v>212</v>
      </c>
      <c r="F115" t="s">
        <v>215</v>
      </c>
    </row>
    <row r="116" spans="1:6" x14ac:dyDescent="0.3">
      <c r="A116">
        <v>113</v>
      </c>
      <c r="B116" t="s">
        <v>222</v>
      </c>
      <c r="C116">
        <v>9143.5</v>
      </c>
      <c r="D116">
        <v>0</v>
      </c>
      <c r="E116" t="s">
        <v>212</v>
      </c>
      <c r="F116" t="s">
        <v>215</v>
      </c>
    </row>
    <row r="117" spans="1:6" x14ac:dyDescent="0.3">
      <c r="A117">
        <v>114</v>
      </c>
      <c r="B117" t="s">
        <v>222</v>
      </c>
      <c r="C117">
        <v>5741.5</v>
      </c>
      <c r="D117">
        <v>0</v>
      </c>
      <c r="E117" t="s">
        <v>212</v>
      </c>
      <c r="F117" t="s">
        <v>215</v>
      </c>
    </row>
    <row r="118" spans="1:6" x14ac:dyDescent="0.3">
      <c r="A118">
        <v>115</v>
      </c>
      <c r="B118" t="s">
        <v>222</v>
      </c>
      <c r="C118">
        <v>9143.5</v>
      </c>
      <c r="D118">
        <v>0</v>
      </c>
      <c r="E118" t="s">
        <v>212</v>
      </c>
      <c r="F118" t="s">
        <v>215</v>
      </c>
    </row>
    <row r="119" spans="1:6" x14ac:dyDescent="0.3">
      <c r="A119">
        <v>116</v>
      </c>
      <c r="B119" t="s">
        <v>222</v>
      </c>
      <c r="C119">
        <v>0</v>
      </c>
      <c r="D119">
        <v>0</v>
      </c>
      <c r="E119" t="s">
        <v>212</v>
      </c>
      <c r="F119" t="s">
        <v>215</v>
      </c>
    </row>
    <row r="120" spans="1:6" x14ac:dyDescent="0.3">
      <c r="A120">
        <v>117</v>
      </c>
      <c r="B120" t="s">
        <v>222</v>
      </c>
      <c r="C120">
        <v>13.3</v>
      </c>
      <c r="D120">
        <v>0</v>
      </c>
      <c r="E120" t="s">
        <v>212</v>
      </c>
      <c r="F120" t="s">
        <v>215</v>
      </c>
    </row>
    <row r="121" spans="1:6" x14ac:dyDescent="0.3">
      <c r="A121">
        <v>118</v>
      </c>
      <c r="B121" t="s">
        <v>222</v>
      </c>
      <c r="C121">
        <v>13.3</v>
      </c>
      <c r="D121">
        <v>0</v>
      </c>
      <c r="E121" t="s">
        <v>212</v>
      </c>
      <c r="F121" t="s">
        <v>215</v>
      </c>
    </row>
    <row r="122" spans="1:6" x14ac:dyDescent="0.3">
      <c r="A122">
        <v>119</v>
      </c>
      <c r="B122" t="s">
        <v>222</v>
      </c>
      <c r="C122">
        <v>13.3</v>
      </c>
      <c r="D122">
        <v>0</v>
      </c>
      <c r="E122" t="s">
        <v>212</v>
      </c>
      <c r="F122" t="s">
        <v>215</v>
      </c>
    </row>
    <row r="123" spans="1:6" x14ac:dyDescent="0.3">
      <c r="A123">
        <v>120</v>
      </c>
      <c r="B123" t="s">
        <v>222</v>
      </c>
      <c r="C123">
        <v>13.3</v>
      </c>
      <c r="D123">
        <v>0</v>
      </c>
      <c r="E123" t="s">
        <v>212</v>
      </c>
      <c r="F123" t="s">
        <v>215</v>
      </c>
    </row>
    <row r="124" spans="1:6" x14ac:dyDescent="0.3">
      <c r="A124">
        <v>121</v>
      </c>
      <c r="B124" t="s">
        <v>222</v>
      </c>
      <c r="C124">
        <v>11942.380000000001</v>
      </c>
      <c r="D124">
        <v>0</v>
      </c>
      <c r="E124" t="s">
        <v>212</v>
      </c>
      <c r="F124" t="s">
        <v>215</v>
      </c>
    </row>
    <row r="125" spans="1:6" x14ac:dyDescent="0.3">
      <c r="A125">
        <v>122</v>
      </c>
      <c r="B125" t="s">
        <v>222</v>
      </c>
      <c r="C125">
        <v>2550.38</v>
      </c>
      <c r="D125">
        <v>0</v>
      </c>
      <c r="E125" t="s">
        <v>212</v>
      </c>
      <c r="F125" t="s">
        <v>215</v>
      </c>
    </row>
    <row r="126" spans="1:6" x14ac:dyDescent="0.3">
      <c r="A126">
        <v>123</v>
      </c>
      <c r="B126" t="s">
        <v>222</v>
      </c>
      <c r="C126">
        <v>3274.4700000000003</v>
      </c>
      <c r="D126">
        <v>0</v>
      </c>
      <c r="E126" t="s">
        <v>212</v>
      </c>
      <c r="F126" t="s">
        <v>215</v>
      </c>
    </row>
    <row r="127" spans="1:6" x14ac:dyDescent="0.3">
      <c r="A127">
        <v>124</v>
      </c>
      <c r="B127" t="s">
        <v>222</v>
      </c>
      <c r="C127">
        <v>3425.17</v>
      </c>
      <c r="D127">
        <v>0</v>
      </c>
      <c r="E127" t="s">
        <v>212</v>
      </c>
      <c r="F127" t="s">
        <v>215</v>
      </c>
    </row>
    <row r="128" spans="1:6" x14ac:dyDescent="0.3">
      <c r="A128">
        <v>125</v>
      </c>
      <c r="B128" t="s">
        <v>222</v>
      </c>
      <c r="C128">
        <v>3274.4700000000003</v>
      </c>
      <c r="D128">
        <v>0</v>
      </c>
      <c r="E128" t="s">
        <v>212</v>
      </c>
      <c r="F128" t="s">
        <v>215</v>
      </c>
    </row>
    <row r="129" spans="1:6" x14ac:dyDescent="0.3">
      <c r="A129">
        <v>126</v>
      </c>
      <c r="B129" t="s">
        <v>222</v>
      </c>
      <c r="C129">
        <v>3274.4700000000003</v>
      </c>
      <c r="D129">
        <v>0</v>
      </c>
      <c r="E129" t="s">
        <v>212</v>
      </c>
      <c r="F129" t="s">
        <v>215</v>
      </c>
    </row>
    <row r="130" spans="1:6" x14ac:dyDescent="0.3">
      <c r="A130">
        <v>127</v>
      </c>
      <c r="B130" t="s">
        <v>222</v>
      </c>
      <c r="C130">
        <v>3274.4700000000003</v>
      </c>
      <c r="D130">
        <v>0</v>
      </c>
      <c r="E130" t="s">
        <v>212</v>
      </c>
      <c r="F130" t="s">
        <v>215</v>
      </c>
    </row>
    <row r="131" spans="1:6" x14ac:dyDescent="0.3">
      <c r="A131">
        <v>128</v>
      </c>
      <c r="B131" t="s">
        <v>222</v>
      </c>
      <c r="C131">
        <v>3274.4700000000003</v>
      </c>
      <c r="D131">
        <v>0</v>
      </c>
      <c r="E131" t="s">
        <v>212</v>
      </c>
      <c r="F131" t="s">
        <v>215</v>
      </c>
    </row>
    <row r="132" spans="1:6" x14ac:dyDescent="0.3">
      <c r="A132">
        <v>129</v>
      </c>
      <c r="B132" t="s">
        <v>222</v>
      </c>
      <c r="C132">
        <v>3274.4700000000003</v>
      </c>
      <c r="D132">
        <v>0</v>
      </c>
      <c r="E132" t="s">
        <v>212</v>
      </c>
      <c r="F132" t="s">
        <v>215</v>
      </c>
    </row>
    <row r="133" spans="1:6" x14ac:dyDescent="0.3">
      <c r="A133">
        <v>130</v>
      </c>
      <c r="B133" t="s">
        <v>222</v>
      </c>
      <c r="C133">
        <v>2374.4700000000003</v>
      </c>
      <c r="D133">
        <v>0</v>
      </c>
      <c r="E133" t="s">
        <v>212</v>
      </c>
      <c r="F133" t="s">
        <v>215</v>
      </c>
    </row>
    <row r="134" spans="1:6" x14ac:dyDescent="0.3">
      <c r="A134">
        <v>131</v>
      </c>
      <c r="B134" t="s">
        <v>222</v>
      </c>
      <c r="C134">
        <v>3274.4700000000003</v>
      </c>
      <c r="D134">
        <v>0</v>
      </c>
      <c r="E134" t="s">
        <v>212</v>
      </c>
      <c r="F134" t="s">
        <v>215</v>
      </c>
    </row>
    <row r="135" spans="1:6" x14ac:dyDescent="0.3">
      <c r="A135">
        <v>132</v>
      </c>
      <c r="B135" t="s">
        <v>222</v>
      </c>
      <c r="C135">
        <v>3425.17</v>
      </c>
      <c r="D135">
        <v>0</v>
      </c>
      <c r="E135" t="s">
        <v>212</v>
      </c>
      <c r="F135" t="s">
        <v>215</v>
      </c>
    </row>
    <row r="136" spans="1:6" x14ac:dyDescent="0.3">
      <c r="A136">
        <v>133</v>
      </c>
      <c r="B136" t="s">
        <v>222</v>
      </c>
      <c r="C136">
        <v>3274.4700000000003</v>
      </c>
      <c r="D136">
        <v>0</v>
      </c>
      <c r="E136" t="s">
        <v>212</v>
      </c>
      <c r="F136" t="s">
        <v>215</v>
      </c>
    </row>
    <row r="137" spans="1:6" x14ac:dyDescent="0.3">
      <c r="A137">
        <v>134</v>
      </c>
      <c r="B137" t="s">
        <v>222</v>
      </c>
      <c r="C137">
        <v>3274.4700000000003</v>
      </c>
      <c r="D137">
        <v>0</v>
      </c>
      <c r="E137" t="s">
        <v>212</v>
      </c>
      <c r="F137" t="s">
        <v>215</v>
      </c>
    </row>
    <row r="138" spans="1:6" x14ac:dyDescent="0.3">
      <c r="A138">
        <v>135</v>
      </c>
      <c r="B138" t="s">
        <v>222</v>
      </c>
      <c r="C138">
        <v>2374.4700000000003</v>
      </c>
      <c r="D138">
        <v>0</v>
      </c>
      <c r="E138" t="s">
        <v>212</v>
      </c>
      <c r="F138" t="s">
        <v>215</v>
      </c>
    </row>
    <row r="139" spans="1:6" x14ac:dyDescent="0.3">
      <c r="A139">
        <v>136</v>
      </c>
      <c r="B139" t="s">
        <v>222</v>
      </c>
      <c r="C139">
        <v>3274.4700000000003</v>
      </c>
      <c r="D139">
        <v>0</v>
      </c>
      <c r="E139" t="s">
        <v>212</v>
      </c>
      <c r="F139" t="s">
        <v>215</v>
      </c>
    </row>
    <row r="140" spans="1:6" x14ac:dyDescent="0.3">
      <c r="A140">
        <v>137</v>
      </c>
      <c r="B140" t="s">
        <v>222</v>
      </c>
      <c r="C140">
        <v>3274.4700000000003</v>
      </c>
      <c r="D140">
        <v>0</v>
      </c>
      <c r="E140" t="s">
        <v>212</v>
      </c>
      <c r="F140" t="s">
        <v>215</v>
      </c>
    </row>
    <row r="141" spans="1:6" x14ac:dyDescent="0.3">
      <c r="A141">
        <v>138</v>
      </c>
      <c r="B141" t="s">
        <v>222</v>
      </c>
      <c r="C141">
        <v>3274.4700000000003</v>
      </c>
      <c r="D141">
        <v>0</v>
      </c>
      <c r="E141" t="s">
        <v>212</v>
      </c>
      <c r="F141" t="s">
        <v>215</v>
      </c>
    </row>
    <row r="142" spans="1:6" x14ac:dyDescent="0.3">
      <c r="A142">
        <v>139</v>
      </c>
      <c r="B142" t="s">
        <v>222</v>
      </c>
      <c r="C142">
        <v>2374.4700000000003</v>
      </c>
      <c r="D142">
        <v>0</v>
      </c>
      <c r="E142" t="s">
        <v>212</v>
      </c>
      <c r="F142" t="s">
        <v>215</v>
      </c>
    </row>
    <row r="143" spans="1:6" x14ac:dyDescent="0.3">
      <c r="A143">
        <v>140</v>
      </c>
      <c r="B143" t="s">
        <v>222</v>
      </c>
      <c r="C143">
        <v>2374.4700000000003</v>
      </c>
      <c r="D143">
        <v>0</v>
      </c>
      <c r="E143" t="s">
        <v>212</v>
      </c>
      <c r="F143" t="s">
        <v>215</v>
      </c>
    </row>
    <row r="144" spans="1:6" x14ac:dyDescent="0.3">
      <c r="A144">
        <v>141</v>
      </c>
      <c r="B144" t="s">
        <v>222</v>
      </c>
      <c r="C144">
        <v>3274.4700000000003</v>
      </c>
      <c r="D144">
        <v>0</v>
      </c>
      <c r="E144" t="s">
        <v>212</v>
      </c>
      <c r="F144" t="s">
        <v>215</v>
      </c>
    </row>
    <row r="145" spans="1:6" x14ac:dyDescent="0.3">
      <c r="A145">
        <v>142</v>
      </c>
      <c r="B145" t="s">
        <v>222</v>
      </c>
      <c r="C145">
        <v>3274.4700000000003</v>
      </c>
      <c r="D145">
        <v>0</v>
      </c>
      <c r="E145" t="s">
        <v>212</v>
      </c>
      <c r="F145" t="s">
        <v>215</v>
      </c>
    </row>
    <row r="146" spans="1:6" x14ac:dyDescent="0.3">
      <c r="A146">
        <v>143</v>
      </c>
      <c r="B146" t="s">
        <v>222</v>
      </c>
      <c r="C146">
        <v>3274.4700000000003</v>
      </c>
      <c r="D146">
        <v>0</v>
      </c>
      <c r="E146" t="s">
        <v>212</v>
      </c>
      <c r="F146" t="s">
        <v>215</v>
      </c>
    </row>
    <row r="147" spans="1:6" x14ac:dyDescent="0.3">
      <c r="A147">
        <v>144</v>
      </c>
      <c r="B147" t="s">
        <v>222</v>
      </c>
      <c r="C147">
        <v>3274.4700000000003</v>
      </c>
      <c r="D147">
        <v>0</v>
      </c>
      <c r="E147" t="s">
        <v>212</v>
      </c>
      <c r="F147" t="s">
        <v>215</v>
      </c>
    </row>
    <row r="148" spans="1:6" x14ac:dyDescent="0.3">
      <c r="A148">
        <v>145</v>
      </c>
      <c r="B148" t="s">
        <v>222</v>
      </c>
      <c r="C148">
        <v>3425.17</v>
      </c>
      <c r="D148">
        <v>0</v>
      </c>
      <c r="E148" t="s">
        <v>212</v>
      </c>
      <c r="F148" t="s">
        <v>215</v>
      </c>
    </row>
    <row r="149" spans="1:6" x14ac:dyDescent="0.3">
      <c r="A149">
        <v>146</v>
      </c>
      <c r="B149" t="s">
        <v>222</v>
      </c>
      <c r="C149">
        <v>3274.4700000000003</v>
      </c>
      <c r="D149">
        <v>0</v>
      </c>
      <c r="E149" t="s">
        <v>212</v>
      </c>
      <c r="F149" t="s">
        <v>215</v>
      </c>
    </row>
    <row r="150" spans="1:6" x14ac:dyDescent="0.3">
      <c r="A150">
        <v>147</v>
      </c>
      <c r="B150" t="s">
        <v>222</v>
      </c>
      <c r="C150">
        <v>3425.17</v>
      </c>
      <c r="D150">
        <v>0</v>
      </c>
      <c r="E150" t="s">
        <v>212</v>
      </c>
      <c r="F150" t="s">
        <v>215</v>
      </c>
    </row>
    <row r="151" spans="1:6" x14ac:dyDescent="0.3">
      <c r="A151">
        <v>148</v>
      </c>
      <c r="B151" t="s">
        <v>222</v>
      </c>
      <c r="C151">
        <v>3274.4700000000003</v>
      </c>
      <c r="D151">
        <v>0</v>
      </c>
      <c r="E151" t="s">
        <v>212</v>
      </c>
      <c r="F151" t="s">
        <v>215</v>
      </c>
    </row>
    <row r="152" spans="1:6" x14ac:dyDescent="0.3">
      <c r="A152">
        <v>149</v>
      </c>
      <c r="B152" t="s">
        <v>222</v>
      </c>
      <c r="C152">
        <v>3274.4700000000003</v>
      </c>
      <c r="D152">
        <v>0</v>
      </c>
      <c r="E152" t="s">
        <v>212</v>
      </c>
      <c r="F152" t="s">
        <v>215</v>
      </c>
    </row>
    <row r="153" spans="1:6" x14ac:dyDescent="0.3">
      <c r="A153">
        <v>150</v>
      </c>
      <c r="B153" t="s">
        <v>222</v>
      </c>
      <c r="C153">
        <v>3274.4700000000003</v>
      </c>
      <c r="D153">
        <v>0</v>
      </c>
      <c r="E153" t="s">
        <v>212</v>
      </c>
      <c r="F153" t="s">
        <v>215</v>
      </c>
    </row>
    <row r="154" spans="1:6" x14ac:dyDescent="0.3">
      <c r="A154">
        <v>151</v>
      </c>
      <c r="B154" t="s">
        <v>222</v>
      </c>
      <c r="C154">
        <v>3274.4700000000003</v>
      </c>
      <c r="D154">
        <v>0</v>
      </c>
      <c r="E154" t="s">
        <v>212</v>
      </c>
      <c r="F154" t="s">
        <v>215</v>
      </c>
    </row>
    <row r="155" spans="1:6" x14ac:dyDescent="0.3">
      <c r="A155">
        <v>152</v>
      </c>
      <c r="B155" t="s">
        <v>222</v>
      </c>
      <c r="C155">
        <v>3929.2200000000003</v>
      </c>
      <c r="D155">
        <v>0</v>
      </c>
      <c r="E155" t="s">
        <v>212</v>
      </c>
      <c r="F155" t="s">
        <v>215</v>
      </c>
    </row>
    <row r="156" spans="1:6" x14ac:dyDescent="0.3">
      <c r="A156">
        <v>153</v>
      </c>
      <c r="B156" t="s">
        <v>222</v>
      </c>
      <c r="C156">
        <v>3274.4700000000003</v>
      </c>
      <c r="D156">
        <v>0</v>
      </c>
      <c r="E156" t="s">
        <v>212</v>
      </c>
      <c r="F156" t="s">
        <v>215</v>
      </c>
    </row>
    <row r="157" spans="1:6" x14ac:dyDescent="0.3">
      <c r="A157">
        <v>154</v>
      </c>
      <c r="B157" t="s">
        <v>222</v>
      </c>
      <c r="C157">
        <v>3274.4700000000003</v>
      </c>
      <c r="D157">
        <v>0</v>
      </c>
      <c r="E157" t="s">
        <v>212</v>
      </c>
      <c r="F157" t="s">
        <v>215</v>
      </c>
    </row>
    <row r="158" spans="1:6" x14ac:dyDescent="0.3">
      <c r="A158">
        <v>155</v>
      </c>
      <c r="B158" t="s">
        <v>222</v>
      </c>
      <c r="C158">
        <v>2374.4700000000003</v>
      </c>
      <c r="D158">
        <v>0</v>
      </c>
      <c r="E158" t="s">
        <v>212</v>
      </c>
      <c r="F158" t="s">
        <v>215</v>
      </c>
    </row>
    <row r="159" spans="1:6" x14ac:dyDescent="0.3">
      <c r="A159">
        <v>156</v>
      </c>
      <c r="B159" t="s">
        <v>222</v>
      </c>
      <c r="C159">
        <v>3274.4700000000003</v>
      </c>
      <c r="D159">
        <v>0</v>
      </c>
      <c r="E159" t="s">
        <v>212</v>
      </c>
      <c r="F159" t="s">
        <v>215</v>
      </c>
    </row>
    <row r="160" spans="1:6" x14ac:dyDescent="0.3">
      <c r="A160">
        <v>157</v>
      </c>
      <c r="B160" t="s">
        <v>222</v>
      </c>
      <c r="C160">
        <v>3274.4700000000003</v>
      </c>
      <c r="D160">
        <v>0</v>
      </c>
      <c r="E160" t="s">
        <v>212</v>
      </c>
      <c r="F160" t="s">
        <v>215</v>
      </c>
    </row>
    <row r="161" spans="1:6" x14ac:dyDescent="0.3">
      <c r="A161">
        <v>158</v>
      </c>
      <c r="B161" t="s">
        <v>222</v>
      </c>
      <c r="C161">
        <v>3425.17</v>
      </c>
      <c r="D161">
        <v>0</v>
      </c>
      <c r="E161" t="s">
        <v>212</v>
      </c>
      <c r="F161" t="s">
        <v>215</v>
      </c>
    </row>
    <row r="162" spans="1:6" x14ac:dyDescent="0.3">
      <c r="A162">
        <v>159</v>
      </c>
      <c r="B162" t="s">
        <v>222</v>
      </c>
      <c r="C162">
        <v>3274.4700000000003</v>
      </c>
      <c r="D162">
        <v>0</v>
      </c>
      <c r="E162" t="s">
        <v>212</v>
      </c>
      <c r="F162" t="s">
        <v>215</v>
      </c>
    </row>
    <row r="163" spans="1:6" x14ac:dyDescent="0.3">
      <c r="A163">
        <v>160</v>
      </c>
      <c r="B163" t="s">
        <v>222</v>
      </c>
      <c r="C163">
        <v>3274.4700000000003</v>
      </c>
      <c r="D163">
        <v>0</v>
      </c>
      <c r="E163" t="s">
        <v>212</v>
      </c>
      <c r="F163" t="s">
        <v>215</v>
      </c>
    </row>
    <row r="164" spans="1:6" x14ac:dyDescent="0.3">
      <c r="A164">
        <v>161</v>
      </c>
      <c r="B164" t="s">
        <v>222</v>
      </c>
      <c r="C164">
        <v>3274.4700000000003</v>
      </c>
      <c r="D164">
        <v>0</v>
      </c>
      <c r="E164" t="s">
        <v>212</v>
      </c>
      <c r="F164" t="s">
        <v>215</v>
      </c>
    </row>
    <row r="165" spans="1:6" x14ac:dyDescent="0.3">
      <c r="A165">
        <v>162</v>
      </c>
      <c r="B165" t="s">
        <v>222</v>
      </c>
      <c r="C165">
        <v>2374.4700000000003</v>
      </c>
      <c r="D165">
        <v>0</v>
      </c>
      <c r="E165" t="s">
        <v>212</v>
      </c>
      <c r="F165" t="s">
        <v>215</v>
      </c>
    </row>
    <row r="166" spans="1:6" x14ac:dyDescent="0.3">
      <c r="A166">
        <v>163</v>
      </c>
      <c r="B166" t="s">
        <v>222</v>
      </c>
      <c r="C166">
        <v>3274.4700000000003</v>
      </c>
      <c r="D166">
        <v>0</v>
      </c>
      <c r="E166" t="s">
        <v>212</v>
      </c>
      <c r="F166" t="s">
        <v>215</v>
      </c>
    </row>
    <row r="167" spans="1:6" x14ac:dyDescent="0.3">
      <c r="A167">
        <v>164</v>
      </c>
      <c r="B167" t="s">
        <v>222</v>
      </c>
      <c r="C167">
        <v>2123.1000000000004</v>
      </c>
      <c r="D167">
        <v>0</v>
      </c>
      <c r="E167" t="s">
        <v>212</v>
      </c>
      <c r="F167" t="s">
        <v>215</v>
      </c>
    </row>
    <row r="168" spans="1:6" x14ac:dyDescent="0.3">
      <c r="A168">
        <v>165</v>
      </c>
      <c r="B168" t="s">
        <v>222</v>
      </c>
      <c r="C168">
        <v>3274.4700000000003</v>
      </c>
      <c r="D168">
        <v>0</v>
      </c>
      <c r="E168" t="s">
        <v>212</v>
      </c>
      <c r="F168" t="s">
        <v>215</v>
      </c>
    </row>
    <row r="169" spans="1:6" x14ac:dyDescent="0.3">
      <c r="A169">
        <v>166</v>
      </c>
      <c r="B169" t="s">
        <v>222</v>
      </c>
      <c r="C169">
        <v>3274.4700000000003</v>
      </c>
      <c r="D169">
        <v>0</v>
      </c>
      <c r="E169" t="s">
        <v>212</v>
      </c>
      <c r="F169" t="s">
        <v>215</v>
      </c>
    </row>
    <row r="170" spans="1:6" x14ac:dyDescent="0.3">
      <c r="A170">
        <v>167</v>
      </c>
      <c r="B170" t="s">
        <v>222</v>
      </c>
      <c r="C170">
        <v>3274.4700000000003</v>
      </c>
      <c r="D170">
        <v>0</v>
      </c>
      <c r="E170" t="s">
        <v>212</v>
      </c>
      <c r="F170" t="s">
        <v>215</v>
      </c>
    </row>
    <row r="171" spans="1:6" x14ac:dyDescent="0.3">
      <c r="A171">
        <v>168</v>
      </c>
      <c r="B171" t="s">
        <v>222</v>
      </c>
      <c r="C171">
        <v>3274.4700000000003</v>
      </c>
      <c r="D171">
        <v>0</v>
      </c>
      <c r="E171" t="s">
        <v>212</v>
      </c>
      <c r="F171" t="s">
        <v>215</v>
      </c>
    </row>
    <row r="172" spans="1:6" x14ac:dyDescent="0.3">
      <c r="A172">
        <v>169</v>
      </c>
      <c r="B172" t="s">
        <v>222</v>
      </c>
      <c r="C172">
        <v>3274.4700000000003</v>
      </c>
      <c r="D172">
        <v>0</v>
      </c>
      <c r="E172" t="s">
        <v>212</v>
      </c>
      <c r="F172" t="s">
        <v>215</v>
      </c>
    </row>
    <row r="173" spans="1:6" x14ac:dyDescent="0.3">
      <c r="A173">
        <v>170</v>
      </c>
      <c r="B173" t="s">
        <v>222</v>
      </c>
      <c r="C173">
        <v>3274.4700000000003</v>
      </c>
      <c r="D173">
        <v>0</v>
      </c>
      <c r="E173" t="s">
        <v>212</v>
      </c>
      <c r="F173" t="s">
        <v>215</v>
      </c>
    </row>
    <row r="174" spans="1:6" x14ac:dyDescent="0.3">
      <c r="A174">
        <v>171</v>
      </c>
      <c r="B174" t="s">
        <v>222</v>
      </c>
      <c r="C174">
        <v>3274.4700000000003</v>
      </c>
      <c r="D174">
        <v>0</v>
      </c>
      <c r="E174" t="s">
        <v>212</v>
      </c>
      <c r="F174" t="s">
        <v>215</v>
      </c>
    </row>
    <row r="175" spans="1:6" x14ac:dyDescent="0.3">
      <c r="A175">
        <v>172</v>
      </c>
      <c r="B175" t="s">
        <v>222</v>
      </c>
      <c r="C175">
        <v>3274.4700000000003</v>
      </c>
      <c r="D175">
        <v>0</v>
      </c>
      <c r="E175" t="s">
        <v>212</v>
      </c>
      <c r="F175" t="s">
        <v>215</v>
      </c>
    </row>
    <row r="176" spans="1:6" x14ac:dyDescent="0.3">
      <c r="A176">
        <v>173</v>
      </c>
      <c r="B176" t="s">
        <v>222</v>
      </c>
      <c r="C176">
        <v>3274.4700000000003</v>
      </c>
      <c r="D176">
        <v>0</v>
      </c>
      <c r="E176" t="s">
        <v>212</v>
      </c>
      <c r="F176" t="s">
        <v>215</v>
      </c>
    </row>
    <row r="177" spans="1:6" x14ac:dyDescent="0.3">
      <c r="A177">
        <v>174</v>
      </c>
      <c r="B177" t="s">
        <v>222</v>
      </c>
      <c r="C177">
        <v>3274.4700000000003</v>
      </c>
      <c r="D177">
        <v>0</v>
      </c>
      <c r="E177" t="s">
        <v>212</v>
      </c>
      <c r="F177" t="s">
        <v>215</v>
      </c>
    </row>
    <row r="178" spans="1:6" x14ac:dyDescent="0.3">
      <c r="A178">
        <v>175</v>
      </c>
      <c r="B178" t="s">
        <v>222</v>
      </c>
      <c r="C178">
        <v>3929.2200000000003</v>
      </c>
      <c r="D178">
        <v>0</v>
      </c>
      <c r="E178" t="s">
        <v>212</v>
      </c>
      <c r="F178" t="s">
        <v>215</v>
      </c>
    </row>
    <row r="179" spans="1:6" x14ac:dyDescent="0.3">
      <c r="A179">
        <v>176</v>
      </c>
      <c r="B179" t="s">
        <v>222</v>
      </c>
      <c r="C179">
        <v>3425.17</v>
      </c>
      <c r="D179">
        <v>0</v>
      </c>
      <c r="E179" t="s">
        <v>212</v>
      </c>
      <c r="F179" t="s">
        <v>215</v>
      </c>
    </row>
    <row r="180" spans="1:6" x14ac:dyDescent="0.3">
      <c r="A180">
        <v>177</v>
      </c>
      <c r="B180" t="s">
        <v>222</v>
      </c>
      <c r="C180">
        <v>3274.4700000000003</v>
      </c>
      <c r="D180">
        <v>0</v>
      </c>
      <c r="E180" t="s">
        <v>212</v>
      </c>
      <c r="F180" t="s">
        <v>215</v>
      </c>
    </row>
    <row r="181" spans="1:6" x14ac:dyDescent="0.3">
      <c r="A181">
        <v>178</v>
      </c>
      <c r="B181" t="s">
        <v>222</v>
      </c>
      <c r="C181">
        <v>3274.4700000000003</v>
      </c>
      <c r="D181">
        <v>0</v>
      </c>
      <c r="E181" t="s">
        <v>212</v>
      </c>
      <c r="F181" t="s">
        <v>215</v>
      </c>
    </row>
    <row r="182" spans="1:6" x14ac:dyDescent="0.3">
      <c r="A182">
        <v>179</v>
      </c>
      <c r="B182" t="s">
        <v>222</v>
      </c>
      <c r="C182">
        <v>3274.4700000000003</v>
      </c>
      <c r="D182">
        <v>0</v>
      </c>
      <c r="E182" t="s">
        <v>212</v>
      </c>
      <c r="F182" t="s">
        <v>215</v>
      </c>
    </row>
    <row r="183" spans="1:6" x14ac:dyDescent="0.3">
      <c r="A183">
        <v>180</v>
      </c>
      <c r="B183" t="s">
        <v>222</v>
      </c>
      <c r="C183">
        <v>3274.4700000000003</v>
      </c>
      <c r="D183">
        <v>0</v>
      </c>
      <c r="E183" t="s">
        <v>212</v>
      </c>
      <c r="F183" t="s">
        <v>215</v>
      </c>
    </row>
    <row r="184" spans="1:6" x14ac:dyDescent="0.3">
      <c r="A184">
        <v>181</v>
      </c>
      <c r="B184" t="s">
        <v>222</v>
      </c>
      <c r="C184">
        <v>3274.4700000000003</v>
      </c>
      <c r="D184">
        <v>0</v>
      </c>
      <c r="E184" t="s">
        <v>212</v>
      </c>
      <c r="F184" t="s">
        <v>215</v>
      </c>
    </row>
    <row r="185" spans="1:6" x14ac:dyDescent="0.3">
      <c r="A185">
        <v>182</v>
      </c>
      <c r="B185" t="s">
        <v>222</v>
      </c>
      <c r="C185">
        <v>2273.8000000000002</v>
      </c>
      <c r="D185">
        <v>0</v>
      </c>
      <c r="E185" t="s">
        <v>212</v>
      </c>
      <c r="F185" t="s">
        <v>215</v>
      </c>
    </row>
    <row r="186" spans="1:6" x14ac:dyDescent="0.3">
      <c r="A186">
        <v>183</v>
      </c>
      <c r="B186" t="s">
        <v>222</v>
      </c>
      <c r="C186">
        <v>3274.4700000000003</v>
      </c>
      <c r="D186">
        <v>0</v>
      </c>
      <c r="E186" t="s">
        <v>212</v>
      </c>
      <c r="F186" t="s">
        <v>215</v>
      </c>
    </row>
    <row r="187" spans="1:6" x14ac:dyDescent="0.3">
      <c r="A187">
        <v>184</v>
      </c>
      <c r="B187" t="s">
        <v>222</v>
      </c>
      <c r="C187">
        <v>3274.4700000000003</v>
      </c>
      <c r="D187">
        <v>0</v>
      </c>
      <c r="E187" t="s">
        <v>212</v>
      </c>
      <c r="F187" t="s">
        <v>215</v>
      </c>
    </row>
    <row r="188" spans="1:6" x14ac:dyDescent="0.3">
      <c r="A188">
        <v>185</v>
      </c>
      <c r="B188" t="s">
        <v>222</v>
      </c>
      <c r="C188">
        <v>3274.4700000000003</v>
      </c>
      <c r="D188">
        <v>0</v>
      </c>
      <c r="E188" t="s">
        <v>212</v>
      </c>
      <c r="F188" t="s">
        <v>215</v>
      </c>
    </row>
    <row r="189" spans="1:6" x14ac:dyDescent="0.3">
      <c r="A189">
        <v>186</v>
      </c>
      <c r="B189" t="s">
        <v>222</v>
      </c>
      <c r="C189">
        <v>2273.8000000000002</v>
      </c>
      <c r="D189">
        <v>0</v>
      </c>
      <c r="E189" t="s">
        <v>212</v>
      </c>
      <c r="F189" t="s">
        <v>215</v>
      </c>
    </row>
    <row r="190" spans="1:6" x14ac:dyDescent="0.3">
      <c r="A190">
        <v>187</v>
      </c>
      <c r="B190" t="s">
        <v>222</v>
      </c>
      <c r="C190">
        <v>3274.4700000000003</v>
      </c>
      <c r="D190">
        <v>0</v>
      </c>
      <c r="E190" t="s">
        <v>212</v>
      </c>
      <c r="F190" t="s">
        <v>215</v>
      </c>
    </row>
    <row r="191" spans="1:6" x14ac:dyDescent="0.3">
      <c r="A191">
        <v>188</v>
      </c>
      <c r="B191" t="s">
        <v>222</v>
      </c>
      <c r="C191">
        <v>2374.4700000000003</v>
      </c>
      <c r="D191">
        <v>0</v>
      </c>
      <c r="E191" t="s">
        <v>212</v>
      </c>
      <c r="F191" t="s">
        <v>215</v>
      </c>
    </row>
    <row r="192" spans="1:6" x14ac:dyDescent="0.3">
      <c r="A192">
        <v>189</v>
      </c>
      <c r="B192" t="s">
        <v>222</v>
      </c>
      <c r="C192">
        <v>3274.4700000000003</v>
      </c>
      <c r="D192">
        <v>0</v>
      </c>
      <c r="E192" t="s">
        <v>212</v>
      </c>
      <c r="F192" t="s">
        <v>215</v>
      </c>
    </row>
    <row r="193" spans="1:6" x14ac:dyDescent="0.3">
      <c r="A193">
        <v>190</v>
      </c>
      <c r="B193" t="s">
        <v>222</v>
      </c>
      <c r="C193">
        <v>3274.4700000000003</v>
      </c>
      <c r="D193">
        <v>0</v>
      </c>
      <c r="E193" t="s">
        <v>212</v>
      </c>
      <c r="F193" t="s">
        <v>215</v>
      </c>
    </row>
    <row r="194" spans="1:6" x14ac:dyDescent="0.3">
      <c r="A194">
        <v>191</v>
      </c>
      <c r="B194" t="s">
        <v>222</v>
      </c>
      <c r="C194">
        <v>3274.4700000000003</v>
      </c>
      <c r="D194">
        <v>0</v>
      </c>
      <c r="E194" t="s">
        <v>212</v>
      </c>
      <c r="F194" t="s">
        <v>215</v>
      </c>
    </row>
    <row r="195" spans="1:6" x14ac:dyDescent="0.3">
      <c r="A195">
        <v>192</v>
      </c>
      <c r="B195" t="s">
        <v>222</v>
      </c>
      <c r="C195">
        <v>3274.4700000000003</v>
      </c>
      <c r="D195">
        <v>0</v>
      </c>
      <c r="E195" t="s">
        <v>212</v>
      </c>
      <c r="F195" t="s">
        <v>215</v>
      </c>
    </row>
    <row r="196" spans="1:6" x14ac:dyDescent="0.3">
      <c r="A196">
        <v>193</v>
      </c>
      <c r="B196" t="s">
        <v>222</v>
      </c>
      <c r="C196">
        <v>3274.4700000000003</v>
      </c>
      <c r="D196">
        <v>0</v>
      </c>
      <c r="E196" t="s">
        <v>212</v>
      </c>
      <c r="F196" t="s">
        <v>215</v>
      </c>
    </row>
    <row r="197" spans="1:6" x14ac:dyDescent="0.3">
      <c r="A197">
        <v>194</v>
      </c>
      <c r="B197" t="s">
        <v>222</v>
      </c>
      <c r="C197">
        <v>3274.4700000000003</v>
      </c>
      <c r="D197">
        <v>0</v>
      </c>
      <c r="E197" t="s">
        <v>212</v>
      </c>
      <c r="F197" t="s">
        <v>215</v>
      </c>
    </row>
    <row r="198" spans="1:6" x14ac:dyDescent="0.3">
      <c r="A198">
        <v>195</v>
      </c>
      <c r="B198" t="s">
        <v>222</v>
      </c>
      <c r="C198">
        <v>3274.4700000000003</v>
      </c>
      <c r="D198">
        <v>0</v>
      </c>
      <c r="E198" t="s">
        <v>212</v>
      </c>
      <c r="F198" t="s">
        <v>215</v>
      </c>
    </row>
    <row r="199" spans="1:6" x14ac:dyDescent="0.3">
      <c r="A199">
        <v>196</v>
      </c>
      <c r="B199" t="s">
        <v>222</v>
      </c>
      <c r="C199">
        <v>3274.4700000000003</v>
      </c>
      <c r="D199">
        <v>0</v>
      </c>
      <c r="E199" t="s">
        <v>212</v>
      </c>
      <c r="F199" t="s">
        <v>215</v>
      </c>
    </row>
    <row r="200" spans="1:6" x14ac:dyDescent="0.3">
      <c r="A200">
        <v>197</v>
      </c>
      <c r="B200" t="s">
        <v>222</v>
      </c>
      <c r="C200">
        <v>2273.8000000000002</v>
      </c>
      <c r="D200">
        <v>0</v>
      </c>
      <c r="E200" t="s">
        <v>212</v>
      </c>
      <c r="F200" t="s">
        <v>215</v>
      </c>
    </row>
    <row r="201" spans="1:6" x14ac:dyDescent="0.3">
      <c r="A201">
        <v>198</v>
      </c>
      <c r="B201" t="s">
        <v>222</v>
      </c>
      <c r="C201">
        <v>3274.4700000000003</v>
      </c>
      <c r="D201">
        <v>0</v>
      </c>
      <c r="E201" t="s">
        <v>212</v>
      </c>
      <c r="F201" t="s">
        <v>215</v>
      </c>
    </row>
    <row r="202" spans="1:6" x14ac:dyDescent="0.3">
      <c r="A202">
        <v>199</v>
      </c>
      <c r="B202" t="s">
        <v>222</v>
      </c>
      <c r="C202">
        <v>3274.4700000000003</v>
      </c>
      <c r="D202">
        <v>0</v>
      </c>
      <c r="E202" t="s">
        <v>212</v>
      </c>
      <c r="F202" t="s">
        <v>215</v>
      </c>
    </row>
    <row r="203" spans="1:6" x14ac:dyDescent="0.3">
      <c r="A203">
        <v>200</v>
      </c>
      <c r="B203" t="s">
        <v>222</v>
      </c>
      <c r="C203">
        <v>3274.4700000000003</v>
      </c>
      <c r="D203">
        <v>0</v>
      </c>
      <c r="E203" t="s">
        <v>212</v>
      </c>
      <c r="F203" t="s">
        <v>215</v>
      </c>
    </row>
    <row r="204" spans="1:6" x14ac:dyDescent="0.3">
      <c r="A204">
        <v>201</v>
      </c>
      <c r="B204" t="s">
        <v>222</v>
      </c>
      <c r="C204">
        <v>3274.4700000000003</v>
      </c>
      <c r="D204">
        <v>0</v>
      </c>
      <c r="E204" t="s">
        <v>212</v>
      </c>
      <c r="F204" t="s">
        <v>215</v>
      </c>
    </row>
    <row r="205" spans="1:6" x14ac:dyDescent="0.3">
      <c r="A205">
        <v>202</v>
      </c>
      <c r="B205" t="s">
        <v>222</v>
      </c>
      <c r="C205">
        <v>3274.4700000000003</v>
      </c>
      <c r="D205">
        <v>0</v>
      </c>
      <c r="E205" t="s">
        <v>212</v>
      </c>
      <c r="F205" t="s">
        <v>215</v>
      </c>
    </row>
    <row r="206" spans="1:6" x14ac:dyDescent="0.3">
      <c r="A206">
        <v>203</v>
      </c>
      <c r="B206" t="s">
        <v>222</v>
      </c>
      <c r="C206">
        <v>3274.4700000000003</v>
      </c>
      <c r="D206">
        <v>0</v>
      </c>
      <c r="E206" t="s">
        <v>212</v>
      </c>
      <c r="F206" t="s">
        <v>215</v>
      </c>
    </row>
    <row r="207" spans="1:6" x14ac:dyDescent="0.3">
      <c r="A207">
        <v>204</v>
      </c>
      <c r="B207" t="s">
        <v>222</v>
      </c>
      <c r="C207">
        <v>2390.4700000000003</v>
      </c>
      <c r="D207">
        <v>0</v>
      </c>
      <c r="E207" t="s">
        <v>212</v>
      </c>
      <c r="F207" t="s">
        <v>215</v>
      </c>
    </row>
    <row r="208" spans="1:6" x14ac:dyDescent="0.3">
      <c r="A208">
        <v>205</v>
      </c>
      <c r="B208" t="s">
        <v>222</v>
      </c>
      <c r="C208">
        <v>1389.8</v>
      </c>
      <c r="D208">
        <v>0</v>
      </c>
      <c r="E208" t="s">
        <v>212</v>
      </c>
      <c r="F208" t="s">
        <v>215</v>
      </c>
    </row>
    <row r="209" spans="1:6" x14ac:dyDescent="0.3">
      <c r="A209">
        <v>206</v>
      </c>
      <c r="B209" t="s">
        <v>222</v>
      </c>
      <c r="C209">
        <v>1490.47</v>
      </c>
      <c r="D209">
        <v>0</v>
      </c>
      <c r="E209" t="s">
        <v>212</v>
      </c>
      <c r="F209" t="s">
        <v>215</v>
      </c>
    </row>
    <row r="210" spans="1:6" x14ac:dyDescent="0.3">
      <c r="A210">
        <v>207</v>
      </c>
      <c r="B210" t="s">
        <v>222</v>
      </c>
      <c r="C210">
        <v>1389.8</v>
      </c>
      <c r="D210">
        <v>0</v>
      </c>
      <c r="E210" t="s">
        <v>212</v>
      </c>
      <c r="F210" t="s">
        <v>215</v>
      </c>
    </row>
    <row r="211" spans="1:6" x14ac:dyDescent="0.3">
      <c r="A211">
        <v>208</v>
      </c>
      <c r="B211" t="s">
        <v>222</v>
      </c>
      <c r="C211">
        <v>2390.4700000000003</v>
      </c>
      <c r="D211">
        <v>0</v>
      </c>
      <c r="E211" t="s">
        <v>212</v>
      </c>
      <c r="F211" t="s">
        <v>215</v>
      </c>
    </row>
    <row r="212" spans="1:6" x14ac:dyDescent="0.3">
      <c r="A212">
        <v>209</v>
      </c>
      <c r="B212" t="s">
        <v>222</v>
      </c>
      <c r="C212">
        <v>1389.8</v>
      </c>
      <c r="D212">
        <v>0</v>
      </c>
      <c r="E212" t="s">
        <v>212</v>
      </c>
      <c r="F212" t="s">
        <v>215</v>
      </c>
    </row>
    <row r="213" spans="1:6" x14ac:dyDescent="0.3">
      <c r="A213">
        <v>210</v>
      </c>
      <c r="B213" t="s">
        <v>222</v>
      </c>
      <c r="C213">
        <v>1490.47</v>
      </c>
      <c r="D213">
        <v>0</v>
      </c>
      <c r="E213" t="s">
        <v>212</v>
      </c>
      <c r="F213" t="s">
        <v>215</v>
      </c>
    </row>
    <row r="214" spans="1:6" x14ac:dyDescent="0.3">
      <c r="A214">
        <v>211</v>
      </c>
      <c r="B214" t="s">
        <v>222</v>
      </c>
      <c r="C214">
        <v>1490.47</v>
      </c>
      <c r="D214">
        <v>0</v>
      </c>
      <c r="E214" t="s">
        <v>212</v>
      </c>
      <c r="F214" t="s">
        <v>215</v>
      </c>
    </row>
    <row r="215" spans="1:6" x14ac:dyDescent="0.3">
      <c r="A215">
        <v>212</v>
      </c>
      <c r="B215" t="s">
        <v>222</v>
      </c>
      <c r="C215">
        <v>2482.2400000000002</v>
      </c>
      <c r="D215">
        <v>0</v>
      </c>
      <c r="E215" t="s">
        <v>212</v>
      </c>
      <c r="F215" t="s">
        <v>215</v>
      </c>
    </row>
    <row r="216" spans="1:6" x14ac:dyDescent="0.3">
      <c r="A216">
        <v>213</v>
      </c>
      <c r="B216" t="s">
        <v>222</v>
      </c>
      <c r="C216">
        <v>1490.47</v>
      </c>
      <c r="D216">
        <v>0</v>
      </c>
      <c r="E216" t="s">
        <v>212</v>
      </c>
      <c r="F216" t="s">
        <v>215</v>
      </c>
    </row>
    <row r="217" spans="1:6" x14ac:dyDescent="0.3">
      <c r="A217">
        <v>214</v>
      </c>
      <c r="B217" t="s">
        <v>222</v>
      </c>
      <c r="C217">
        <v>1389.8</v>
      </c>
      <c r="D217">
        <v>0</v>
      </c>
      <c r="E217" t="s">
        <v>212</v>
      </c>
      <c r="F217" t="s">
        <v>215</v>
      </c>
    </row>
    <row r="218" spans="1:6" x14ac:dyDescent="0.3">
      <c r="A218">
        <v>215</v>
      </c>
      <c r="B218" t="s">
        <v>222</v>
      </c>
      <c r="C218">
        <v>1389.8</v>
      </c>
      <c r="D218">
        <v>0</v>
      </c>
      <c r="E218" t="s">
        <v>212</v>
      </c>
      <c r="F218" t="s">
        <v>215</v>
      </c>
    </row>
    <row r="219" spans="1:6" x14ac:dyDescent="0.3">
      <c r="A219">
        <v>216</v>
      </c>
      <c r="B219" t="s">
        <v>222</v>
      </c>
      <c r="C219">
        <v>1490.47</v>
      </c>
      <c r="D219">
        <v>0</v>
      </c>
      <c r="E219" t="s">
        <v>212</v>
      </c>
      <c r="F219" t="s">
        <v>215</v>
      </c>
    </row>
    <row r="220" spans="1:6" x14ac:dyDescent="0.3">
      <c r="A220">
        <v>217</v>
      </c>
      <c r="B220" t="s">
        <v>222</v>
      </c>
      <c r="C220">
        <v>2390.4700000000003</v>
      </c>
      <c r="D220">
        <v>0</v>
      </c>
      <c r="E220" t="s">
        <v>212</v>
      </c>
      <c r="F220" t="s">
        <v>215</v>
      </c>
    </row>
    <row r="221" spans="1:6" x14ac:dyDescent="0.3">
      <c r="A221">
        <v>218</v>
      </c>
      <c r="B221" t="s">
        <v>222</v>
      </c>
      <c r="C221">
        <v>1490.47</v>
      </c>
      <c r="D221">
        <v>0</v>
      </c>
      <c r="E221" t="s">
        <v>212</v>
      </c>
      <c r="F221" t="s">
        <v>215</v>
      </c>
    </row>
    <row r="222" spans="1:6" x14ac:dyDescent="0.3">
      <c r="A222">
        <v>219</v>
      </c>
      <c r="B222" t="s">
        <v>222</v>
      </c>
      <c r="C222">
        <v>2390.4700000000003</v>
      </c>
      <c r="D222">
        <v>0</v>
      </c>
      <c r="E222" t="s">
        <v>212</v>
      </c>
      <c r="F222" t="s">
        <v>215</v>
      </c>
    </row>
    <row r="223" spans="1:6" x14ac:dyDescent="0.3">
      <c r="A223">
        <v>220</v>
      </c>
      <c r="B223" t="s">
        <v>222</v>
      </c>
      <c r="C223">
        <v>1490.47</v>
      </c>
      <c r="D223">
        <v>0</v>
      </c>
      <c r="E223" t="s">
        <v>212</v>
      </c>
      <c r="F223" t="s">
        <v>215</v>
      </c>
    </row>
    <row r="224" spans="1:6" x14ac:dyDescent="0.3">
      <c r="A224">
        <v>221</v>
      </c>
      <c r="B224" t="s">
        <v>222</v>
      </c>
      <c r="C224">
        <v>2390.4700000000003</v>
      </c>
      <c r="D224">
        <v>0</v>
      </c>
      <c r="E224" t="s">
        <v>212</v>
      </c>
      <c r="F224" t="s">
        <v>215</v>
      </c>
    </row>
    <row r="225" spans="1:6" x14ac:dyDescent="0.3">
      <c r="A225">
        <v>222</v>
      </c>
      <c r="B225" t="s">
        <v>222</v>
      </c>
      <c r="C225">
        <v>2390.4700000000003</v>
      </c>
      <c r="D225">
        <v>0</v>
      </c>
      <c r="E225" t="s">
        <v>212</v>
      </c>
      <c r="F225" t="s">
        <v>215</v>
      </c>
    </row>
    <row r="226" spans="1:6" x14ac:dyDescent="0.3">
      <c r="A226">
        <v>223</v>
      </c>
      <c r="B226" t="s">
        <v>222</v>
      </c>
      <c r="C226">
        <v>2390.4700000000003</v>
      </c>
      <c r="D226">
        <v>0</v>
      </c>
      <c r="E226" t="s">
        <v>212</v>
      </c>
      <c r="F226" t="s">
        <v>215</v>
      </c>
    </row>
    <row r="227" spans="1:6" x14ac:dyDescent="0.3">
      <c r="A227">
        <v>224</v>
      </c>
      <c r="B227" t="s">
        <v>222</v>
      </c>
      <c r="C227">
        <v>2390.4700000000003</v>
      </c>
      <c r="D227">
        <v>0</v>
      </c>
      <c r="E227" t="s">
        <v>212</v>
      </c>
      <c r="F227" t="s">
        <v>215</v>
      </c>
    </row>
    <row r="228" spans="1:6" x14ac:dyDescent="0.3">
      <c r="A228">
        <v>225</v>
      </c>
      <c r="B228" t="s">
        <v>222</v>
      </c>
      <c r="C228">
        <v>1389.8</v>
      </c>
      <c r="D228">
        <v>0</v>
      </c>
      <c r="E228" t="s">
        <v>212</v>
      </c>
      <c r="F228" t="s">
        <v>215</v>
      </c>
    </row>
    <row r="229" spans="1:6" x14ac:dyDescent="0.3">
      <c r="A229">
        <v>226</v>
      </c>
      <c r="B229" t="s">
        <v>222</v>
      </c>
      <c r="C229">
        <v>2390.4700000000003</v>
      </c>
      <c r="D229">
        <v>0</v>
      </c>
      <c r="E229" t="s">
        <v>212</v>
      </c>
      <c r="F229" t="s">
        <v>215</v>
      </c>
    </row>
    <row r="230" spans="1:6" x14ac:dyDescent="0.3">
      <c r="A230">
        <v>227</v>
      </c>
      <c r="B230" t="s">
        <v>222</v>
      </c>
      <c r="C230">
        <v>1662.8</v>
      </c>
      <c r="D230">
        <v>0</v>
      </c>
      <c r="E230" t="s">
        <v>212</v>
      </c>
      <c r="F230" t="s">
        <v>215</v>
      </c>
    </row>
    <row r="231" spans="1:6" x14ac:dyDescent="0.3">
      <c r="A231">
        <v>228</v>
      </c>
      <c r="B231" t="s">
        <v>222</v>
      </c>
      <c r="C231">
        <v>1662.8</v>
      </c>
      <c r="D231">
        <v>0</v>
      </c>
      <c r="E231" t="s">
        <v>212</v>
      </c>
      <c r="F231" t="s">
        <v>215</v>
      </c>
    </row>
    <row r="232" spans="1:6" x14ac:dyDescent="0.3">
      <c r="A232">
        <v>229</v>
      </c>
      <c r="B232" t="s">
        <v>222</v>
      </c>
      <c r="C232">
        <v>1662.8</v>
      </c>
      <c r="D232">
        <v>0</v>
      </c>
      <c r="E232" t="s">
        <v>212</v>
      </c>
      <c r="F232" t="s">
        <v>215</v>
      </c>
    </row>
    <row r="233" spans="1:6" x14ac:dyDescent="0.3">
      <c r="A233">
        <v>230</v>
      </c>
      <c r="B233" t="s">
        <v>222</v>
      </c>
      <c r="C233">
        <v>1568.33</v>
      </c>
      <c r="D233">
        <v>0</v>
      </c>
      <c r="E233" t="s">
        <v>212</v>
      </c>
      <c r="F233" t="s">
        <v>215</v>
      </c>
    </row>
    <row r="234" spans="1:6" x14ac:dyDescent="0.3">
      <c r="A234">
        <v>231</v>
      </c>
      <c r="B234" t="s">
        <v>222</v>
      </c>
      <c r="C234">
        <v>1662.8</v>
      </c>
      <c r="D234">
        <v>0</v>
      </c>
      <c r="E234" t="s">
        <v>212</v>
      </c>
      <c r="F234" t="s">
        <v>215</v>
      </c>
    </row>
    <row r="235" spans="1:6" x14ac:dyDescent="0.3">
      <c r="A235">
        <v>232</v>
      </c>
      <c r="B235" t="s">
        <v>222</v>
      </c>
      <c r="C235">
        <v>986.46999999999991</v>
      </c>
      <c r="D235">
        <v>0</v>
      </c>
      <c r="E235" t="s">
        <v>212</v>
      </c>
      <c r="F235" t="s">
        <v>215</v>
      </c>
    </row>
    <row r="236" spans="1:6" x14ac:dyDescent="0.3">
      <c r="A236">
        <v>233</v>
      </c>
      <c r="B236" t="s">
        <v>222</v>
      </c>
      <c r="C236">
        <v>885.8</v>
      </c>
      <c r="D236">
        <v>0</v>
      </c>
      <c r="E236" t="s">
        <v>212</v>
      </c>
      <c r="F236" t="s">
        <v>215</v>
      </c>
    </row>
    <row r="237" spans="1:6" x14ac:dyDescent="0.3">
      <c r="A237">
        <v>234</v>
      </c>
      <c r="B237" t="s">
        <v>222</v>
      </c>
      <c r="C237">
        <v>2599.3900000000003</v>
      </c>
      <c r="D237">
        <v>0</v>
      </c>
      <c r="E237" t="s">
        <v>212</v>
      </c>
      <c r="F237" t="s">
        <v>215</v>
      </c>
    </row>
    <row r="238" spans="1:6" x14ac:dyDescent="0.3">
      <c r="A238">
        <v>235</v>
      </c>
      <c r="B238" t="s">
        <v>222</v>
      </c>
      <c r="C238">
        <v>1886.47</v>
      </c>
      <c r="D238">
        <v>0</v>
      </c>
      <c r="E238" t="s">
        <v>212</v>
      </c>
      <c r="F238" t="s">
        <v>215</v>
      </c>
    </row>
    <row r="239" spans="1:6" x14ac:dyDescent="0.3">
      <c r="A239">
        <v>236</v>
      </c>
      <c r="B239" t="s">
        <v>222</v>
      </c>
      <c r="C239">
        <v>986.46999999999991</v>
      </c>
      <c r="D239">
        <v>0</v>
      </c>
      <c r="E239" t="s">
        <v>212</v>
      </c>
      <c r="F239" t="s">
        <v>215</v>
      </c>
    </row>
    <row r="240" spans="1:6" x14ac:dyDescent="0.3">
      <c r="A240">
        <v>237</v>
      </c>
      <c r="B240" t="s">
        <v>222</v>
      </c>
      <c r="C240">
        <v>986.46999999999991</v>
      </c>
      <c r="D240">
        <v>0</v>
      </c>
      <c r="E240" t="s">
        <v>212</v>
      </c>
      <c r="F240" t="s">
        <v>215</v>
      </c>
    </row>
    <row r="241" spans="1:6" x14ac:dyDescent="0.3">
      <c r="A241">
        <v>238</v>
      </c>
      <c r="B241" t="s">
        <v>222</v>
      </c>
      <c r="C241">
        <v>1886.47</v>
      </c>
      <c r="D241">
        <v>0</v>
      </c>
      <c r="E241" t="s">
        <v>212</v>
      </c>
      <c r="F241" t="s">
        <v>215</v>
      </c>
    </row>
    <row r="242" spans="1:6" x14ac:dyDescent="0.3">
      <c r="A242">
        <v>239</v>
      </c>
      <c r="B242" t="s">
        <v>222</v>
      </c>
      <c r="C242">
        <v>1886.47</v>
      </c>
      <c r="D242">
        <v>0</v>
      </c>
      <c r="E242" t="s">
        <v>212</v>
      </c>
      <c r="F242" t="s">
        <v>215</v>
      </c>
    </row>
    <row r="243" spans="1:6" x14ac:dyDescent="0.3">
      <c r="A243">
        <v>240</v>
      </c>
      <c r="B243" t="s">
        <v>222</v>
      </c>
      <c r="C243">
        <v>1886.47</v>
      </c>
      <c r="D243">
        <v>0</v>
      </c>
      <c r="E243" t="s">
        <v>212</v>
      </c>
      <c r="F243" t="s">
        <v>215</v>
      </c>
    </row>
    <row r="244" spans="1:6" x14ac:dyDescent="0.3">
      <c r="A244">
        <v>241</v>
      </c>
      <c r="B244" t="s">
        <v>222</v>
      </c>
      <c r="C244">
        <v>2541.2200000000003</v>
      </c>
      <c r="D244">
        <v>0</v>
      </c>
      <c r="E244" t="s">
        <v>212</v>
      </c>
      <c r="F244" t="s">
        <v>215</v>
      </c>
    </row>
    <row r="245" spans="1:6" x14ac:dyDescent="0.3">
      <c r="A245">
        <v>242</v>
      </c>
      <c r="B245" t="s">
        <v>222</v>
      </c>
      <c r="C245">
        <v>986.46999999999991</v>
      </c>
      <c r="D245">
        <v>0</v>
      </c>
      <c r="E245" t="s">
        <v>212</v>
      </c>
      <c r="F245" t="s">
        <v>215</v>
      </c>
    </row>
    <row r="246" spans="1:6" x14ac:dyDescent="0.3">
      <c r="A246">
        <v>243</v>
      </c>
      <c r="B246" t="s">
        <v>222</v>
      </c>
      <c r="C246">
        <v>1886.47</v>
      </c>
      <c r="D246">
        <v>0</v>
      </c>
      <c r="E246" t="s">
        <v>212</v>
      </c>
      <c r="F246" t="s">
        <v>215</v>
      </c>
    </row>
    <row r="247" spans="1:6" x14ac:dyDescent="0.3">
      <c r="A247">
        <v>244</v>
      </c>
      <c r="B247" t="s">
        <v>222</v>
      </c>
      <c r="C247">
        <v>1886.47</v>
      </c>
      <c r="D247">
        <v>0</v>
      </c>
      <c r="E247" t="s">
        <v>212</v>
      </c>
      <c r="F247" t="s">
        <v>215</v>
      </c>
    </row>
    <row r="248" spans="1:6" x14ac:dyDescent="0.3">
      <c r="A248">
        <v>245</v>
      </c>
      <c r="B248" t="s">
        <v>222</v>
      </c>
      <c r="C248">
        <v>1944.6399999999999</v>
      </c>
      <c r="D248">
        <v>0</v>
      </c>
      <c r="E248" t="s">
        <v>212</v>
      </c>
      <c r="F248" t="s">
        <v>215</v>
      </c>
    </row>
    <row r="249" spans="1:6" x14ac:dyDescent="0.3">
      <c r="A249">
        <v>246</v>
      </c>
      <c r="B249" t="s">
        <v>222</v>
      </c>
      <c r="C249">
        <v>885.8</v>
      </c>
      <c r="D249">
        <v>0</v>
      </c>
      <c r="E249" t="s">
        <v>212</v>
      </c>
      <c r="F249" t="s">
        <v>215</v>
      </c>
    </row>
    <row r="250" spans="1:6" x14ac:dyDescent="0.3">
      <c r="A250">
        <v>247</v>
      </c>
      <c r="B250" t="s">
        <v>222</v>
      </c>
      <c r="C250">
        <v>986.46999999999991</v>
      </c>
      <c r="D250">
        <v>0</v>
      </c>
      <c r="E250" t="s">
        <v>212</v>
      </c>
      <c r="F250" t="s">
        <v>215</v>
      </c>
    </row>
    <row r="251" spans="1:6" x14ac:dyDescent="0.3">
      <c r="A251">
        <v>248</v>
      </c>
      <c r="B251" t="s">
        <v>222</v>
      </c>
      <c r="C251">
        <v>1944.6399999999999</v>
      </c>
      <c r="D251">
        <v>0</v>
      </c>
      <c r="E251" t="s">
        <v>212</v>
      </c>
      <c r="F251" t="s">
        <v>215</v>
      </c>
    </row>
    <row r="252" spans="1:6" x14ac:dyDescent="0.3">
      <c r="A252">
        <v>249</v>
      </c>
      <c r="B252" t="s">
        <v>222</v>
      </c>
      <c r="C252">
        <v>1886.47</v>
      </c>
      <c r="D252">
        <v>0</v>
      </c>
      <c r="E252" t="s">
        <v>212</v>
      </c>
      <c r="F252" t="s">
        <v>215</v>
      </c>
    </row>
    <row r="253" spans="1:6" x14ac:dyDescent="0.3">
      <c r="A253">
        <v>250</v>
      </c>
      <c r="B253" t="s">
        <v>222</v>
      </c>
      <c r="C253">
        <v>1944.6399999999999</v>
      </c>
      <c r="D253">
        <v>0</v>
      </c>
      <c r="E253" t="s">
        <v>212</v>
      </c>
      <c r="F253" t="s">
        <v>215</v>
      </c>
    </row>
    <row r="254" spans="1:6" x14ac:dyDescent="0.3">
      <c r="A254">
        <v>251</v>
      </c>
      <c r="B254" t="s">
        <v>222</v>
      </c>
      <c r="C254">
        <v>1758.3</v>
      </c>
      <c r="D254">
        <v>0</v>
      </c>
      <c r="E254" t="s">
        <v>212</v>
      </c>
      <c r="F254" t="s">
        <v>215</v>
      </c>
    </row>
    <row r="255" spans="1:6" x14ac:dyDescent="0.3">
      <c r="A255">
        <v>252</v>
      </c>
      <c r="B255" t="s">
        <v>222</v>
      </c>
      <c r="C255">
        <v>986.46999999999991</v>
      </c>
      <c r="D255">
        <v>0</v>
      </c>
      <c r="E255" t="s">
        <v>212</v>
      </c>
      <c r="F255" t="s">
        <v>215</v>
      </c>
    </row>
    <row r="256" spans="1:6" x14ac:dyDescent="0.3">
      <c r="A256">
        <v>253</v>
      </c>
      <c r="B256" t="s">
        <v>222</v>
      </c>
      <c r="C256">
        <v>2541.2200000000003</v>
      </c>
      <c r="D256">
        <v>0</v>
      </c>
      <c r="E256" t="s">
        <v>212</v>
      </c>
      <c r="F256" t="s">
        <v>215</v>
      </c>
    </row>
    <row r="257" spans="1:6" x14ac:dyDescent="0.3">
      <c r="A257">
        <v>254</v>
      </c>
      <c r="B257" t="s">
        <v>222</v>
      </c>
      <c r="C257">
        <v>885.8</v>
      </c>
      <c r="D257">
        <v>0</v>
      </c>
      <c r="E257" t="s">
        <v>212</v>
      </c>
      <c r="F257" t="s">
        <v>215</v>
      </c>
    </row>
    <row r="258" spans="1:6" x14ac:dyDescent="0.3">
      <c r="A258">
        <v>255</v>
      </c>
      <c r="B258" t="s">
        <v>222</v>
      </c>
      <c r="C258">
        <v>1886.47</v>
      </c>
      <c r="D258">
        <v>0</v>
      </c>
      <c r="E258" t="s">
        <v>212</v>
      </c>
      <c r="F258" t="s">
        <v>215</v>
      </c>
    </row>
    <row r="259" spans="1:6" x14ac:dyDescent="0.3">
      <c r="A259">
        <v>256</v>
      </c>
      <c r="B259" t="s">
        <v>222</v>
      </c>
      <c r="C259">
        <v>986.46999999999991</v>
      </c>
      <c r="D259">
        <v>0</v>
      </c>
      <c r="E259" t="s">
        <v>212</v>
      </c>
      <c r="F259" t="s">
        <v>215</v>
      </c>
    </row>
    <row r="260" spans="1:6" x14ac:dyDescent="0.3">
      <c r="A260">
        <v>257</v>
      </c>
      <c r="B260" t="s">
        <v>222</v>
      </c>
      <c r="C260">
        <v>1886.47</v>
      </c>
      <c r="D260">
        <v>0</v>
      </c>
      <c r="E260" t="s">
        <v>212</v>
      </c>
      <c r="F260" t="s">
        <v>215</v>
      </c>
    </row>
    <row r="261" spans="1:6" x14ac:dyDescent="0.3">
      <c r="A261">
        <v>258</v>
      </c>
      <c r="B261" t="s">
        <v>222</v>
      </c>
      <c r="C261">
        <v>827.63</v>
      </c>
      <c r="D261">
        <v>0</v>
      </c>
      <c r="E261" t="s">
        <v>212</v>
      </c>
      <c r="F261" t="s">
        <v>215</v>
      </c>
    </row>
    <row r="262" spans="1:6" x14ac:dyDescent="0.3">
      <c r="A262">
        <v>259</v>
      </c>
      <c r="B262" t="s">
        <v>222</v>
      </c>
      <c r="C262">
        <v>1158.8</v>
      </c>
      <c r="D262">
        <v>0</v>
      </c>
      <c r="E262" t="s">
        <v>212</v>
      </c>
      <c r="F262" t="s">
        <v>215</v>
      </c>
    </row>
    <row r="263" spans="1:6" x14ac:dyDescent="0.3">
      <c r="A263">
        <v>260</v>
      </c>
      <c r="B263" t="s">
        <v>222</v>
      </c>
      <c r="C263">
        <v>1158.8</v>
      </c>
      <c r="D263">
        <v>0</v>
      </c>
      <c r="E263" t="s">
        <v>212</v>
      </c>
      <c r="F263" t="s">
        <v>215</v>
      </c>
    </row>
    <row r="264" spans="1:6" x14ac:dyDescent="0.3">
      <c r="A264">
        <v>261</v>
      </c>
      <c r="B264" t="s">
        <v>222</v>
      </c>
      <c r="C264">
        <v>1158.8</v>
      </c>
      <c r="D264">
        <v>0</v>
      </c>
      <c r="E264" t="s">
        <v>212</v>
      </c>
      <c r="F264" t="s">
        <v>215</v>
      </c>
    </row>
    <row r="265" spans="1:6" x14ac:dyDescent="0.3">
      <c r="A265">
        <v>262</v>
      </c>
      <c r="B265" t="s">
        <v>222</v>
      </c>
      <c r="C265">
        <v>251.8</v>
      </c>
      <c r="D265">
        <v>0</v>
      </c>
      <c r="E265" t="s">
        <v>212</v>
      </c>
      <c r="F265" t="s">
        <v>215</v>
      </c>
    </row>
    <row r="266" spans="1:6" x14ac:dyDescent="0.3">
      <c r="A266">
        <v>263</v>
      </c>
      <c r="B266" t="s">
        <v>222</v>
      </c>
      <c r="C266">
        <v>1252.47</v>
      </c>
      <c r="D266">
        <v>0</v>
      </c>
      <c r="E266" t="s">
        <v>212</v>
      </c>
      <c r="F266" t="s">
        <v>215</v>
      </c>
    </row>
    <row r="267" spans="1:6" x14ac:dyDescent="0.3">
      <c r="A267">
        <v>264</v>
      </c>
      <c r="B267" t="s">
        <v>222</v>
      </c>
      <c r="C267">
        <v>1252.47</v>
      </c>
      <c r="D267">
        <v>0</v>
      </c>
      <c r="E267" t="s">
        <v>212</v>
      </c>
      <c r="F267" t="s">
        <v>215</v>
      </c>
    </row>
    <row r="268" spans="1:6" x14ac:dyDescent="0.3">
      <c r="A268">
        <v>265</v>
      </c>
      <c r="B268" t="s">
        <v>222</v>
      </c>
      <c r="C268">
        <v>2023.47</v>
      </c>
      <c r="D268">
        <v>0</v>
      </c>
      <c r="E268" t="s">
        <v>212</v>
      </c>
      <c r="F268" t="s">
        <v>215</v>
      </c>
    </row>
    <row r="269" spans="1:6" x14ac:dyDescent="0.3">
      <c r="A269">
        <v>266</v>
      </c>
      <c r="B269" t="s">
        <v>222</v>
      </c>
      <c r="C269">
        <v>1252.47</v>
      </c>
      <c r="D269">
        <v>0</v>
      </c>
      <c r="E269" t="s">
        <v>212</v>
      </c>
      <c r="F269" t="s">
        <v>215</v>
      </c>
    </row>
    <row r="270" spans="1:6" x14ac:dyDescent="0.3">
      <c r="A270">
        <v>267</v>
      </c>
      <c r="B270" t="s">
        <v>222</v>
      </c>
      <c r="C270">
        <v>1268.3699999999999</v>
      </c>
      <c r="D270">
        <v>0</v>
      </c>
      <c r="E270" t="s">
        <v>212</v>
      </c>
      <c r="F270" t="s">
        <v>215</v>
      </c>
    </row>
    <row r="271" spans="1:6" x14ac:dyDescent="0.3">
      <c r="A271">
        <v>268</v>
      </c>
      <c r="B271" t="s">
        <v>222</v>
      </c>
      <c r="C271">
        <v>352.47</v>
      </c>
      <c r="D271">
        <v>0</v>
      </c>
      <c r="E271" t="s">
        <v>212</v>
      </c>
      <c r="F271" t="s">
        <v>215</v>
      </c>
    </row>
    <row r="272" spans="1:6" x14ac:dyDescent="0.3">
      <c r="A272">
        <v>269</v>
      </c>
      <c r="B272" t="s">
        <v>222</v>
      </c>
      <c r="C272">
        <v>1252.47</v>
      </c>
      <c r="D272">
        <v>0</v>
      </c>
      <c r="E272" t="s">
        <v>212</v>
      </c>
      <c r="F272" t="s">
        <v>215</v>
      </c>
    </row>
    <row r="273" spans="1:6" x14ac:dyDescent="0.3">
      <c r="A273">
        <v>270</v>
      </c>
      <c r="B273" t="s">
        <v>222</v>
      </c>
      <c r="C273">
        <v>1252.47</v>
      </c>
      <c r="D273">
        <v>0</v>
      </c>
      <c r="E273" t="s">
        <v>212</v>
      </c>
      <c r="F273" t="s">
        <v>215</v>
      </c>
    </row>
    <row r="274" spans="1:6" x14ac:dyDescent="0.3">
      <c r="A274">
        <v>271</v>
      </c>
      <c r="B274" t="s">
        <v>222</v>
      </c>
      <c r="C274">
        <v>1252.47</v>
      </c>
      <c r="D274">
        <v>0</v>
      </c>
      <c r="E274" t="s">
        <v>212</v>
      </c>
      <c r="F274" t="s">
        <v>215</v>
      </c>
    </row>
    <row r="275" spans="1:6" x14ac:dyDescent="0.3">
      <c r="A275">
        <v>272</v>
      </c>
      <c r="B275" t="s">
        <v>222</v>
      </c>
      <c r="C275">
        <v>1268.3699999999999</v>
      </c>
      <c r="D275">
        <v>0</v>
      </c>
      <c r="E275" t="s">
        <v>212</v>
      </c>
      <c r="F275" t="s">
        <v>215</v>
      </c>
    </row>
    <row r="276" spans="1:6" x14ac:dyDescent="0.3">
      <c r="A276">
        <v>273</v>
      </c>
      <c r="B276" t="s">
        <v>222</v>
      </c>
      <c r="C276">
        <v>1252.47</v>
      </c>
      <c r="D276">
        <v>0</v>
      </c>
      <c r="E276" t="s">
        <v>212</v>
      </c>
      <c r="F276" t="s">
        <v>215</v>
      </c>
    </row>
    <row r="277" spans="1:6" x14ac:dyDescent="0.3">
      <c r="A277">
        <v>274</v>
      </c>
      <c r="B277" t="s">
        <v>222</v>
      </c>
      <c r="C277">
        <v>1268.3699999999999</v>
      </c>
      <c r="D277">
        <v>0</v>
      </c>
      <c r="E277" t="s">
        <v>212</v>
      </c>
      <c r="F277" t="s">
        <v>215</v>
      </c>
    </row>
    <row r="278" spans="1:6" x14ac:dyDescent="0.3">
      <c r="A278">
        <v>275</v>
      </c>
      <c r="B278" t="s">
        <v>222</v>
      </c>
      <c r="C278">
        <v>352.47</v>
      </c>
      <c r="D278">
        <v>0</v>
      </c>
      <c r="E278" t="s">
        <v>212</v>
      </c>
      <c r="F278" t="s">
        <v>215</v>
      </c>
    </row>
    <row r="279" spans="1:6" x14ac:dyDescent="0.3">
      <c r="A279">
        <v>276</v>
      </c>
      <c r="B279" t="s">
        <v>222</v>
      </c>
      <c r="C279">
        <v>1252.47</v>
      </c>
      <c r="D279">
        <v>0</v>
      </c>
      <c r="E279" t="s">
        <v>212</v>
      </c>
      <c r="F279" t="s">
        <v>215</v>
      </c>
    </row>
    <row r="280" spans="1:6" x14ac:dyDescent="0.3">
      <c r="A280">
        <v>277</v>
      </c>
      <c r="B280" t="s">
        <v>222</v>
      </c>
      <c r="C280">
        <v>352.47</v>
      </c>
      <c r="D280">
        <v>0</v>
      </c>
      <c r="E280" t="s">
        <v>212</v>
      </c>
      <c r="F280" t="s">
        <v>215</v>
      </c>
    </row>
    <row r="281" spans="1:6" x14ac:dyDescent="0.3">
      <c r="A281">
        <v>278</v>
      </c>
      <c r="B281" t="s">
        <v>222</v>
      </c>
      <c r="C281">
        <v>368.37</v>
      </c>
      <c r="D281">
        <v>0</v>
      </c>
      <c r="E281" t="s">
        <v>212</v>
      </c>
      <c r="F281" t="s">
        <v>215</v>
      </c>
    </row>
    <row r="282" spans="1:6" x14ac:dyDescent="0.3">
      <c r="A282">
        <v>279</v>
      </c>
      <c r="B282" t="s">
        <v>222</v>
      </c>
      <c r="C282">
        <v>1252.47</v>
      </c>
      <c r="D282">
        <v>0</v>
      </c>
      <c r="E282" t="s">
        <v>212</v>
      </c>
      <c r="F282" t="s">
        <v>215</v>
      </c>
    </row>
    <row r="283" spans="1:6" x14ac:dyDescent="0.3">
      <c r="A283">
        <v>280</v>
      </c>
      <c r="B283" t="s">
        <v>222</v>
      </c>
      <c r="C283">
        <v>1268.3699999999999</v>
      </c>
      <c r="D283">
        <v>0</v>
      </c>
      <c r="E283" t="s">
        <v>212</v>
      </c>
      <c r="F283" t="s">
        <v>215</v>
      </c>
    </row>
    <row r="284" spans="1:6" x14ac:dyDescent="0.3">
      <c r="A284">
        <v>281</v>
      </c>
      <c r="B284" t="s">
        <v>222</v>
      </c>
      <c r="C284">
        <v>1252.47</v>
      </c>
      <c r="D284">
        <v>0</v>
      </c>
      <c r="E284" t="s">
        <v>212</v>
      </c>
      <c r="F284" t="s">
        <v>215</v>
      </c>
    </row>
    <row r="285" spans="1:6" x14ac:dyDescent="0.3">
      <c r="A285">
        <v>282</v>
      </c>
      <c r="B285" t="s">
        <v>222</v>
      </c>
      <c r="C285">
        <v>524.79999999999995</v>
      </c>
      <c r="D285">
        <v>0</v>
      </c>
      <c r="E285" t="s">
        <v>212</v>
      </c>
      <c r="F285" t="s">
        <v>215</v>
      </c>
    </row>
    <row r="286" spans="1:6" x14ac:dyDescent="0.3">
      <c r="A286">
        <v>283</v>
      </c>
      <c r="B286" t="s">
        <v>222</v>
      </c>
      <c r="C286">
        <v>1013.9699999999999</v>
      </c>
      <c r="D286">
        <v>0</v>
      </c>
      <c r="E286" t="s">
        <v>212</v>
      </c>
      <c r="F286" t="s">
        <v>215</v>
      </c>
    </row>
    <row r="287" spans="1:6" x14ac:dyDescent="0.3">
      <c r="A287">
        <v>284</v>
      </c>
      <c r="B287" t="s">
        <v>222</v>
      </c>
      <c r="C287">
        <v>13.3</v>
      </c>
      <c r="D287">
        <v>0</v>
      </c>
      <c r="E287" t="s">
        <v>212</v>
      </c>
      <c r="F287" t="s">
        <v>215</v>
      </c>
    </row>
    <row r="288" spans="1:6" x14ac:dyDescent="0.3">
      <c r="A288">
        <v>285</v>
      </c>
      <c r="B288" t="s">
        <v>222</v>
      </c>
      <c r="C288">
        <v>1668.72</v>
      </c>
      <c r="D288">
        <v>0</v>
      </c>
      <c r="E288" t="s">
        <v>212</v>
      </c>
      <c r="F288" t="s">
        <v>215</v>
      </c>
    </row>
    <row r="289" spans="1:6" x14ac:dyDescent="0.3">
      <c r="A289">
        <v>286</v>
      </c>
      <c r="B289" t="s">
        <v>222</v>
      </c>
      <c r="C289">
        <v>1013.9699999999999</v>
      </c>
      <c r="D289">
        <v>0</v>
      </c>
      <c r="E289" t="s">
        <v>212</v>
      </c>
      <c r="F289" t="s">
        <v>215</v>
      </c>
    </row>
    <row r="290" spans="1:6" x14ac:dyDescent="0.3">
      <c r="A290">
        <v>287</v>
      </c>
      <c r="B290" t="s">
        <v>222</v>
      </c>
      <c r="C290">
        <v>113.97</v>
      </c>
      <c r="D290">
        <v>0</v>
      </c>
      <c r="E290" t="s">
        <v>212</v>
      </c>
      <c r="F290" t="s">
        <v>215</v>
      </c>
    </row>
    <row r="291" spans="1:6" x14ac:dyDescent="0.3">
      <c r="A291">
        <v>288</v>
      </c>
      <c r="B291" t="s">
        <v>222</v>
      </c>
      <c r="C291">
        <v>1013.9699999999999</v>
      </c>
      <c r="D291">
        <v>0</v>
      </c>
      <c r="E291" t="s">
        <v>212</v>
      </c>
      <c r="F291" t="s">
        <v>215</v>
      </c>
    </row>
    <row r="292" spans="1:6" x14ac:dyDescent="0.3">
      <c r="A292">
        <v>289</v>
      </c>
      <c r="B292" t="s">
        <v>222</v>
      </c>
      <c r="C292">
        <v>13.3</v>
      </c>
      <c r="D292">
        <v>0</v>
      </c>
      <c r="E292" t="s">
        <v>212</v>
      </c>
      <c r="F292" t="s">
        <v>215</v>
      </c>
    </row>
    <row r="293" spans="1:6" x14ac:dyDescent="0.3">
      <c r="A293">
        <v>290</v>
      </c>
      <c r="B293" t="s">
        <v>222</v>
      </c>
      <c r="C293">
        <v>1013.9699999999999</v>
      </c>
      <c r="D293">
        <v>0</v>
      </c>
      <c r="E293" t="s">
        <v>212</v>
      </c>
      <c r="F293" t="s">
        <v>215</v>
      </c>
    </row>
    <row r="294" spans="1:6" x14ac:dyDescent="0.3">
      <c r="A294">
        <v>291</v>
      </c>
      <c r="B294" t="s">
        <v>222</v>
      </c>
      <c r="C294">
        <v>1013.9699999999999</v>
      </c>
      <c r="D294">
        <v>0</v>
      </c>
      <c r="E294" t="s">
        <v>212</v>
      </c>
      <c r="F294" t="s">
        <v>215</v>
      </c>
    </row>
    <row r="295" spans="1:6" x14ac:dyDescent="0.3">
      <c r="A295">
        <v>292</v>
      </c>
      <c r="B295" t="s">
        <v>222</v>
      </c>
      <c r="C295">
        <v>113.97</v>
      </c>
      <c r="D295">
        <v>0</v>
      </c>
      <c r="E295" t="s">
        <v>212</v>
      </c>
      <c r="F295" t="s">
        <v>215</v>
      </c>
    </row>
    <row r="296" spans="1:6" x14ac:dyDescent="0.3">
      <c r="A296">
        <v>293</v>
      </c>
      <c r="B296" t="s">
        <v>222</v>
      </c>
      <c r="C296">
        <v>13.3</v>
      </c>
      <c r="D296">
        <v>0</v>
      </c>
      <c r="E296" t="s">
        <v>212</v>
      </c>
      <c r="F296" t="s">
        <v>215</v>
      </c>
    </row>
    <row r="297" spans="1:6" x14ac:dyDescent="0.3">
      <c r="A297">
        <v>294</v>
      </c>
      <c r="B297" t="s">
        <v>222</v>
      </c>
      <c r="C297">
        <v>1013.9699999999999</v>
      </c>
      <c r="D297">
        <v>0</v>
      </c>
      <c r="E297" t="s">
        <v>212</v>
      </c>
      <c r="F297" t="s">
        <v>215</v>
      </c>
    </row>
    <row r="298" spans="1:6" x14ac:dyDescent="0.3">
      <c r="A298">
        <v>295</v>
      </c>
      <c r="B298" t="s">
        <v>222</v>
      </c>
      <c r="C298">
        <v>113.97</v>
      </c>
      <c r="D298">
        <v>0</v>
      </c>
      <c r="E298" t="s">
        <v>212</v>
      </c>
      <c r="F298" t="s">
        <v>215</v>
      </c>
    </row>
    <row r="299" spans="1:6" x14ac:dyDescent="0.3">
      <c r="A299">
        <v>296</v>
      </c>
      <c r="B299" t="s">
        <v>222</v>
      </c>
      <c r="C299">
        <v>113.97</v>
      </c>
      <c r="D299">
        <v>0</v>
      </c>
      <c r="E299" t="s">
        <v>212</v>
      </c>
      <c r="F299" t="s">
        <v>215</v>
      </c>
    </row>
    <row r="300" spans="1:6" x14ac:dyDescent="0.3">
      <c r="A300">
        <v>297</v>
      </c>
      <c r="B300" t="s">
        <v>222</v>
      </c>
      <c r="C300">
        <v>113.97</v>
      </c>
      <c r="D300">
        <v>0</v>
      </c>
      <c r="E300" t="s">
        <v>212</v>
      </c>
      <c r="F300" t="s">
        <v>215</v>
      </c>
    </row>
    <row r="301" spans="1:6" x14ac:dyDescent="0.3">
      <c r="A301">
        <v>298</v>
      </c>
      <c r="B301" t="s">
        <v>222</v>
      </c>
      <c r="C301">
        <v>286.3</v>
      </c>
      <c r="D301">
        <v>0</v>
      </c>
      <c r="E301" t="s">
        <v>212</v>
      </c>
      <c r="F301" t="s">
        <v>215</v>
      </c>
    </row>
    <row r="302" spans="1:6" x14ac:dyDescent="0.3">
      <c r="A302">
        <v>299</v>
      </c>
      <c r="B302" t="s">
        <v>222</v>
      </c>
      <c r="C302">
        <v>1013.9699999999999</v>
      </c>
      <c r="D302">
        <v>0</v>
      </c>
      <c r="E302" t="s">
        <v>212</v>
      </c>
      <c r="F302" t="s">
        <v>215</v>
      </c>
    </row>
    <row r="303" spans="1:6" x14ac:dyDescent="0.3">
      <c r="A303">
        <v>300</v>
      </c>
      <c r="B303" t="s">
        <v>222</v>
      </c>
      <c r="C303">
        <v>13.3</v>
      </c>
      <c r="D303">
        <v>0</v>
      </c>
      <c r="E303" t="s">
        <v>212</v>
      </c>
      <c r="F303" t="s">
        <v>215</v>
      </c>
    </row>
    <row r="304" spans="1:6" x14ac:dyDescent="0.3">
      <c r="A304">
        <v>301</v>
      </c>
      <c r="B304" t="s">
        <v>222</v>
      </c>
      <c r="C304">
        <v>1013.9699999999999</v>
      </c>
      <c r="D304">
        <v>0</v>
      </c>
      <c r="E304" t="s">
        <v>212</v>
      </c>
      <c r="F304" t="s">
        <v>215</v>
      </c>
    </row>
    <row r="305" spans="1:6" x14ac:dyDescent="0.3">
      <c r="A305">
        <v>302</v>
      </c>
      <c r="B305" t="s">
        <v>222</v>
      </c>
      <c r="C305">
        <v>13.3</v>
      </c>
      <c r="D305">
        <v>0</v>
      </c>
      <c r="E305" t="s">
        <v>212</v>
      </c>
      <c r="F305" t="s">
        <v>215</v>
      </c>
    </row>
    <row r="306" spans="1:6" x14ac:dyDescent="0.3">
      <c r="A306">
        <v>303</v>
      </c>
      <c r="B306" t="s">
        <v>222</v>
      </c>
      <c r="C306">
        <v>113.97</v>
      </c>
      <c r="D306">
        <v>0</v>
      </c>
      <c r="E306" t="s">
        <v>212</v>
      </c>
      <c r="F306" t="s">
        <v>215</v>
      </c>
    </row>
    <row r="307" spans="1:6" x14ac:dyDescent="0.3">
      <c r="A307">
        <v>304</v>
      </c>
      <c r="B307" t="s">
        <v>222</v>
      </c>
      <c r="C307">
        <v>113.97</v>
      </c>
      <c r="D307">
        <v>0</v>
      </c>
      <c r="E307" t="s">
        <v>212</v>
      </c>
      <c r="F307" t="s">
        <v>215</v>
      </c>
    </row>
    <row r="308" spans="1:6" x14ac:dyDescent="0.3">
      <c r="A308">
        <v>305</v>
      </c>
      <c r="B308" t="s">
        <v>222</v>
      </c>
      <c r="C308">
        <v>286.3</v>
      </c>
      <c r="D308">
        <v>0</v>
      </c>
      <c r="E308" t="s">
        <v>212</v>
      </c>
      <c r="F308" t="s">
        <v>215</v>
      </c>
    </row>
    <row r="309" spans="1:6" x14ac:dyDescent="0.3">
      <c r="A309">
        <v>306</v>
      </c>
      <c r="B309" t="s">
        <v>222</v>
      </c>
      <c r="C309">
        <v>113.97</v>
      </c>
      <c r="D309">
        <v>0</v>
      </c>
      <c r="E309" t="s">
        <v>212</v>
      </c>
      <c r="F309" t="s">
        <v>215</v>
      </c>
    </row>
    <row r="310" spans="1:6" x14ac:dyDescent="0.3">
      <c r="A310">
        <v>307</v>
      </c>
      <c r="B310" t="s">
        <v>222</v>
      </c>
      <c r="C310">
        <v>1013.9699999999999</v>
      </c>
      <c r="D310">
        <v>0</v>
      </c>
      <c r="E310" t="s">
        <v>212</v>
      </c>
      <c r="F310" t="s">
        <v>215</v>
      </c>
    </row>
    <row r="311" spans="1:6" x14ac:dyDescent="0.3">
      <c r="A311">
        <v>308</v>
      </c>
      <c r="B311" t="s">
        <v>222</v>
      </c>
      <c r="C311">
        <v>1013.9699999999999</v>
      </c>
      <c r="D311">
        <v>0</v>
      </c>
      <c r="E311" t="s">
        <v>212</v>
      </c>
      <c r="F311" t="s">
        <v>215</v>
      </c>
    </row>
    <row r="312" spans="1:6" x14ac:dyDescent="0.3">
      <c r="A312">
        <v>309</v>
      </c>
      <c r="B312" t="s">
        <v>222</v>
      </c>
      <c r="C312">
        <v>1013.9699999999999</v>
      </c>
      <c r="D312">
        <v>0</v>
      </c>
      <c r="E312" t="s">
        <v>212</v>
      </c>
      <c r="F312" t="s">
        <v>215</v>
      </c>
    </row>
    <row r="313" spans="1:6" x14ac:dyDescent="0.3">
      <c r="A313">
        <v>310</v>
      </c>
      <c r="B313" t="s">
        <v>222</v>
      </c>
      <c r="C313">
        <v>13.3</v>
      </c>
      <c r="D313">
        <v>0</v>
      </c>
      <c r="E313" t="s">
        <v>212</v>
      </c>
      <c r="F313" t="s">
        <v>215</v>
      </c>
    </row>
    <row r="314" spans="1:6" x14ac:dyDescent="0.3">
      <c r="A314">
        <v>311</v>
      </c>
      <c r="B314" t="s">
        <v>222</v>
      </c>
      <c r="C314">
        <v>1013.9699999999999</v>
      </c>
      <c r="D314">
        <v>0</v>
      </c>
      <c r="E314" t="s">
        <v>212</v>
      </c>
      <c r="F314" t="s">
        <v>215</v>
      </c>
    </row>
    <row r="315" spans="1:6" x14ac:dyDescent="0.3">
      <c r="A315">
        <v>312</v>
      </c>
      <c r="B315" t="s">
        <v>222</v>
      </c>
      <c r="C315">
        <v>113.97</v>
      </c>
      <c r="D315">
        <v>0</v>
      </c>
      <c r="E315" t="s">
        <v>212</v>
      </c>
      <c r="F315" t="s">
        <v>215</v>
      </c>
    </row>
    <row r="316" spans="1:6" x14ac:dyDescent="0.3">
      <c r="A316">
        <v>313</v>
      </c>
      <c r="B316" t="s">
        <v>222</v>
      </c>
      <c r="C316">
        <v>1013.9699999999999</v>
      </c>
      <c r="D316">
        <v>0</v>
      </c>
      <c r="E316" t="s">
        <v>212</v>
      </c>
      <c r="F316" t="s">
        <v>215</v>
      </c>
    </row>
    <row r="317" spans="1:6" x14ac:dyDescent="0.3">
      <c r="A317">
        <v>314</v>
      </c>
      <c r="B317" t="s">
        <v>222</v>
      </c>
      <c r="C317">
        <v>1013.9699999999999</v>
      </c>
      <c r="D317">
        <v>0</v>
      </c>
      <c r="E317" t="s">
        <v>212</v>
      </c>
      <c r="F317" t="s">
        <v>215</v>
      </c>
    </row>
    <row r="318" spans="1:6" x14ac:dyDescent="0.3">
      <c r="A318">
        <v>315</v>
      </c>
      <c r="B318" t="s">
        <v>222</v>
      </c>
      <c r="C318">
        <v>1013.9699999999999</v>
      </c>
      <c r="D318">
        <v>0</v>
      </c>
      <c r="E318" t="s">
        <v>212</v>
      </c>
      <c r="F318" t="s">
        <v>215</v>
      </c>
    </row>
    <row r="319" spans="1:6" x14ac:dyDescent="0.3">
      <c r="A319">
        <v>316</v>
      </c>
      <c r="B319" t="s">
        <v>222</v>
      </c>
      <c r="C319">
        <v>13.3</v>
      </c>
      <c r="D319">
        <v>0</v>
      </c>
      <c r="E319" t="s">
        <v>212</v>
      </c>
      <c r="F319" t="s">
        <v>215</v>
      </c>
    </row>
    <row r="320" spans="1:6" x14ac:dyDescent="0.3">
      <c r="A320">
        <v>317</v>
      </c>
      <c r="B320" t="s">
        <v>222</v>
      </c>
      <c r="C320">
        <v>1013.9699999999999</v>
      </c>
      <c r="D320">
        <v>0</v>
      </c>
      <c r="E320" t="s">
        <v>212</v>
      </c>
      <c r="F320" t="s">
        <v>215</v>
      </c>
    </row>
    <row r="321" spans="1:6" x14ac:dyDescent="0.3">
      <c r="A321">
        <v>318</v>
      </c>
      <c r="B321" t="s">
        <v>222</v>
      </c>
      <c r="C321">
        <v>113.97</v>
      </c>
      <c r="D321">
        <v>0</v>
      </c>
      <c r="E321" t="s">
        <v>212</v>
      </c>
      <c r="F321" t="s">
        <v>215</v>
      </c>
    </row>
    <row r="322" spans="1:6" x14ac:dyDescent="0.3">
      <c r="A322">
        <v>319</v>
      </c>
      <c r="B322" t="s">
        <v>222</v>
      </c>
      <c r="C322">
        <v>1668.72</v>
      </c>
      <c r="D322">
        <v>0</v>
      </c>
      <c r="E322" t="s">
        <v>212</v>
      </c>
      <c r="F322" t="s">
        <v>215</v>
      </c>
    </row>
    <row r="323" spans="1:6" x14ac:dyDescent="0.3">
      <c r="A323">
        <v>320</v>
      </c>
      <c r="B323" t="s">
        <v>222</v>
      </c>
      <c r="C323">
        <v>113.97</v>
      </c>
      <c r="D323">
        <v>0</v>
      </c>
      <c r="E323" t="s">
        <v>212</v>
      </c>
      <c r="F323" t="s">
        <v>215</v>
      </c>
    </row>
    <row r="324" spans="1:6" x14ac:dyDescent="0.3">
      <c r="A324">
        <v>321</v>
      </c>
      <c r="B324" t="s">
        <v>222</v>
      </c>
      <c r="C324">
        <v>113.97</v>
      </c>
      <c r="D324">
        <v>0</v>
      </c>
      <c r="E324" t="s">
        <v>212</v>
      </c>
      <c r="F324" t="s">
        <v>215</v>
      </c>
    </row>
    <row r="325" spans="1:6" x14ac:dyDescent="0.3">
      <c r="A325">
        <v>322</v>
      </c>
      <c r="B325" t="s">
        <v>222</v>
      </c>
      <c r="C325">
        <v>1013.9699999999999</v>
      </c>
      <c r="D325">
        <v>0</v>
      </c>
      <c r="E325" t="s">
        <v>212</v>
      </c>
      <c r="F325" t="s">
        <v>215</v>
      </c>
    </row>
    <row r="326" spans="1:6" x14ac:dyDescent="0.3">
      <c r="A326">
        <v>323</v>
      </c>
      <c r="B326" t="s">
        <v>222</v>
      </c>
      <c r="C326">
        <v>1013.9699999999999</v>
      </c>
      <c r="D326">
        <v>0</v>
      </c>
      <c r="E326" t="s">
        <v>212</v>
      </c>
      <c r="F326" t="s">
        <v>215</v>
      </c>
    </row>
    <row r="327" spans="1:6" x14ac:dyDescent="0.3">
      <c r="A327">
        <v>324</v>
      </c>
      <c r="B327" t="s">
        <v>222</v>
      </c>
      <c r="C327">
        <v>1013.9699999999999</v>
      </c>
      <c r="D327">
        <v>0</v>
      </c>
      <c r="E327" t="s">
        <v>212</v>
      </c>
      <c r="F327" t="s">
        <v>215</v>
      </c>
    </row>
    <row r="328" spans="1:6" x14ac:dyDescent="0.3">
      <c r="A328">
        <v>325</v>
      </c>
      <c r="B328" t="s">
        <v>222</v>
      </c>
      <c r="C328">
        <v>113.97</v>
      </c>
      <c r="D328">
        <v>0</v>
      </c>
      <c r="E328" t="s">
        <v>212</v>
      </c>
      <c r="F328" t="s">
        <v>215</v>
      </c>
    </row>
    <row r="329" spans="1:6" x14ac:dyDescent="0.3">
      <c r="A329">
        <v>326</v>
      </c>
      <c r="B329" t="s">
        <v>222</v>
      </c>
      <c r="C329">
        <v>1013.9699999999999</v>
      </c>
      <c r="D329">
        <v>0</v>
      </c>
      <c r="E329" t="s">
        <v>212</v>
      </c>
      <c r="F329" t="s">
        <v>215</v>
      </c>
    </row>
    <row r="330" spans="1:6" x14ac:dyDescent="0.3">
      <c r="A330">
        <v>327</v>
      </c>
      <c r="B330" t="s">
        <v>222</v>
      </c>
      <c r="C330">
        <v>1013.9699999999999</v>
      </c>
      <c r="D330">
        <v>0</v>
      </c>
      <c r="E330" t="s">
        <v>212</v>
      </c>
      <c r="F330" t="s">
        <v>215</v>
      </c>
    </row>
    <row r="331" spans="1:6" x14ac:dyDescent="0.3">
      <c r="A331">
        <v>328</v>
      </c>
      <c r="B331" t="s">
        <v>222</v>
      </c>
      <c r="C331">
        <v>1013.9699999999999</v>
      </c>
      <c r="D331">
        <v>0</v>
      </c>
      <c r="E331" t="s">
        <v>212</v>
      </c>
      <c r="F331" t="s">
        <v>215</v>
      </c>
    </row>
    <row r="332" spans="1:6" x14ac:dyDescent="0.3">
      <c r="A332">
        <v>329</v>
      </c>
      <c r="B332" t="s">
        <v>222</v>
      </c>
      <c r="C332">
        <v>13.3</v>
      </c>
      <c r="D332">
        <v>0</v>
      </c>
      <c r="E332" t="s">
        <v>212</v>
      </c>
      <c r="F332" t="s">
        <v>215</v>
      </c>
    </row>
    <row r="333" spans="1:6" x14ac:dyDescent="0.3">
      <c r="A333">
        <v>330</v>
      </c>
      <c r="B333" t="s">
        <v>222</v>
      </c>
      <c r="C333">
        <v>113.97</v>
      </c>
      <c r="D333">
        <v>0</v>
      </c>
      <c r="E333" t="s">
        <v>212</v>
      </c>
      <c r="F333" t="s">
        <v>215</v>
      </c>
    </row>
    <row r="334" spans="1:6" x14ac:dyDescent="0.3">
      <c r="A334">
        <v>331</v>
      </c>
      <c r="B334" t="s">
        <v>222</v>
      </c>
      <c r="C334">
        <v>1013.9699999999999</v>
      </c>
      <c r="D334">
        <v>0</v>
      </c>
      <c r="E334" t="s">
        <v>212</v>
      </c>
      <c r="F334" t="s">
        <v>215</v>
      </c>
    </row>
    <row r="335" spans="1:6" x14ac:dyDescent="0.3">
      <c r="A335">
        <v>332</v>
      </c>
      <c r="B335" t="s">
        <v>222</v>
      </c>
      <c r="C335">
        <v>113.97</v>
      </c>
      <c r="D335">
        <v>0</v>
      </c>
      <c r="E335" t="s">
        <v>212</v>
      </c>
      <c r="F335" t="s">
        <v>215</v>
      </c>
    </row>
    <row r="336" spans="1:6" x14ac:dyDescent="0.3">
      <c r="A336">
        <v>333</v>
      </c>
      <c r="B336" t="s">
        <v>222</v>
      </c>
      <c r="C336">
        <v>13.3</v>
      </c>
      <c r="D336">
        <v>0</v>
      </c>
      <c r="E336" t="s">
        <v>212</v>
      </c>
      <c r="F336" t="s">
        <v>215</v>
      </c>
    </row>
    <row r="337" spans="1:6" x14ac:dyDescent="0.3">
      <c r="A337">
        <v>334</v>
      </c>
      <c r="B337" t="s">
        <v>222</v>
      </c>
      <c r="C337">
        <v>13.3</v>
      </c>
      <c r="D337">
        <v>0</v>
      </c>
      <c r="E337" t="s">
        <v>212</v>
      </c>
      <c r="F337" t="s">
        <v>215</v>
      </c>
    </row>
    <row r="338" spans="1:6" x14ac:dyDescent="0.3">
      <c r="A338">
        <v>335</v>
      </c>
      <c r="B338" t="s">
        <v>222</v>
      </c>
      <c r="C338">
        <v>113.97</v>
      </c>
      <c r="D338">
        <v>0</v>
      </c>
      <c r="E338" t="s">
        <v>212</v>
      </c>
      <c r="F338" t="s">
        <v>215</v>
      </c>
    </row>
    <row r="339" spans="1:6" x14ac:dyDescent="0.3">
      <c r="A339">
        <v>336</v>
      </c>
      <c r="B339" t="s">
        <v>222</v>
      </c>
      <c r="C339">
        <v>1013.9699999999999</v>
      </c>
      <c r="D339">
        <v>0</v>
      </c>
      <c r="E339" t="s">
        <v>212</v>
      </c>
      <c r="F339" t="s">
        <v>215</v>
      </c>
    </row>
    <row r="340" spans="1:6" x14ac:dyDescent="0.3">
      <c r="A340">
        <v>337</v>
      </c>
      <c r="B340" t="s">
        <v>222</v>
      </c>
      <c r="C340">
        <v>113.97</v>
      </c>
      <c r="D340">
        <v>0</v>
      </c>
      <c r="E340" t="s">
        <v>212</v>
      </c>
      <c r="F340" t="s">
        <v>215</v>
      </c>
    </row>
    <row r="341" spans="1:6" x14ac:dyDescent="0.3">
      <c r="A341">
        <v>338</v>
      </c>
      <c r="B341" t="s">
        <v>222</v>
      </c>
      <c r="C341">
        <v>113.97</v>
      </c>
      <c r="D341">
        <v>0</v>
      </c>
      <c r="E341" t="s">
        <v>212</v>
      </c>
      <c r="F341" t="s">
        <v>215</v>
      </c>
    </row>
    <row r="342" spans="1:6" x14ac:dyDescent="0.3">
      <c r="A342">
        <v>339</v>
      </c>
      <c r="B342" t="s">
        <v>222</v>
      </c>
      <c r="C342">
        <v>13.3</v>
      </c>
      <c r="D342">
        <v>0</v>
      </c>
      <c r="E342" t="s">
        <v>212</v>
      </c>
      <c r="F342" t="s">
        <v>215</v>
      </c>
    </row>
    <row r="343" spans="1:6" x14ac:dyDescent="0.3">
      <c r="A343">
        <v>340</v>
      </c>
      <c r="B343" t="s">
        <v>222</v>
      </c>
      <c r="C343">
        <v>13.3</v>
      </c>
      <c r="D343">
        <v>0</v>
      </c>
      <c r="E343" t="s">
        <v>212</v>
      </c>
      <c r="F343" t="s">
        <v>215</v>
      </c>
    </row>
    <row r="344" spans="1:6" x14ac:dyDescent="0.3">
      <c r="A344">
        <v>341</v>
      </c>
      <c r="B344" t="s">
        <v>222</v>
      </c>
      <c r="C344">
        <v>113.97</v>
      </c>
      <c r="D344">
        <v>0</v>
      </c>
      <c r="E344" t="s">
        <v>212</v>
      </c>
      <c r="F344" t="s">
        <v>215</v>
      </c>
    </row>
    <row r="345" spans="1:6" x14ac:dyDescent="0.3">
      <c r="A345">
        <v>342</v>
      </c>
      <c r="B345" t="s">
        <v>222</v>
      </c>
      <c r="C345">
        <v>1013.9699999999999</v>
      </c>
      <c r="D345">
        <v>0</v>
      </c>
      <c r="E345" t="s">
        <v>212</v>
      </c>
      <c r="F345" t="s">
        <v>215</v>
      </c>
    </row>
    <row r="346" spans="1:6" x14ac:dyDescent="0.3">
      <c r="A346">
        <v>343</v>
      </c>
      <c r="B346" t="s">
        <v>222</v>
      </c>
      <c r="C346">
        <v>1013.9699999999999</v>
      </c>
      <c r="D346">
        <v>0</v>
      </c>
      <c r="E346" t="s">
        <v>212</v>
      </c>
      <c r="F346" t="s">
        <v>215</v>
      </c>
    </row>
    <row r="347" spans="1:6" x14ac:dyDescent="0.3">
      <c r="A347">
        <v>344</v>
      </c>
      <c r="B347" t="s">
        <v>222</v>
      </c>
      <c r="C347">
        <v>1668.72</v>
      </c>
      <c r="D347">
        <v>0</v>
      </c>
      <c r="E347" t="s">
        <v>212</v>
      </c>
      <c r="F347" t="s">
        <v>215</v>
      </c>
    </row>
    <row r="348" spans="1:6" x14ac:dyDescent="0.3">
      <c r="A348">
        <v>345</v>
      </c>
      <c r="B348" t="s">
        <v>222</v>
      </c>
      <c r="C348">
        <v>1013.9699999999999</v>
      </c>
      <c r="D348">
        <v>0</v>
      </c>
      <c r="E348" t="s">
        <v>212</v>
      </c>
      <c r="F348" t="s">
        <v>215</v>
      </c>
    </row>
    <row r="349" spans="1:6" x14ac:dyDescent="0.3">
      <c r="A349">
        <v>346</v>
      </c>
      <c r="B349" t="s">
        <v>222</v>
      </c>
      <c r="C349">
        <v>113.97</v>
      </c>
      <c r="D349">
        <v>0</v>
      </c>
      <c r="E349" t="s">
        <v>212</v>
      </c>
      <c r="F349" t="s">
        <v>215</v>
      </c>
    </row>
    <row r="350" spans="1:6" x14ac:dyDescent="0.3">
      <c r="A350">
        <v>347</v>
      </c>
      <c r="B350" t="s">
        <v>222</v>
      </c>
      <c r="C350">
        <v>113.97</v>
      </c>
      <c r="D350">
        <v>0</v>
      </c>
      <c r="E350" t="s">
        <v>212</v>
      </c>
      <c r="F350" t="s">
        <v>215</v>
      </c>
    </row>
    <row r="351" spans="1:6" x14ac:dyDescent="0.3">
      <c r="A351">
        <v>348</v>
      </c>
      <c r="B351" t="s">
        <v>222</v>
      </c>
      <c r="C351">
        <v>1013.9699999999999</v>
      </c>
      <c r="D351">
        <v>0</v>
      </c>
      <c r="E351" t="s">
        <v>212</v>
      </c>
      <c r="F351" t="s">
        <v>215</v>
      </c>
    </row>
    <row r="352" spans="1:6" x14ac:dyDescent="0.3">
      <c r="A352">
        <v>349</v>
      </c>
      <c r="B352" t="s">
        <v>222</v>
      </c>
      <c r="C352">
        <v>1013.9699999999999</v>
      </c>
      <c r="D352">
        <v>0</v>
      </c>
      <c r="E352" t="s">
        <v>212</v>
      </c>
      <c r="F352" t="s">
        <v>215</v>
      </c>
    </row>
    <row r="353" spans="1:6" x14ac:dyDescent="0.3">
      <c r="A353">
        <v>350</v>
      </c>
      <c r="B353" t="s">
        <v>222</v>
      </c>
      <c r="C353">
        <v>113.97</v>
      </c>
      <c r="D353">
        <v>0</v>
      </c>
      <c r="E353" t="s">
        <v>212</v>
      </c>
      <c r="F353" t="s">
        <v>215</v>
      </c>
    </row>
    <row r="354" spans="1:6" x14ac:dyDescent="0.3">
      <c r="A354">
        <v>351</v>
      </c>
      <c r="B354" t="s">
        <v>222</v>
      </c>
      <c r="C354">
        <v>113.97</v>
      </c>
      <c r="D354">
        <v>0</v>
      </c>
      <c r="E354" t="s">
        <v>212</v>
      </c>
      <c r="F354" t="s">
        <v>215</v>
      </c>
    </row>
    <row r="355" spans="1:6" x14ac:dyDescent="0.3">
      <c r="A355">
        <v>352</v>
      </c>
      <c r="B355" t="s">
        <v>222</v>
      </c>
      <c r="C355">
        <v>113.97</v>
      </c>
      <c r="D355">
        <v>0</v>
      </c>
      <c r="E355" t="s">
        <v>212</v>
      </c>
      <c r="F355" t="s">
        <v>215</v>
      </c>
    </row>
    <row r="356" spans="1:6" x14ac:dyDescent="0.3">
      <c r="A356">
        <v>353</v>
      </c>
      <c r="B356" t="s">
        <v>1042</v>
      </c>
      <c r="C356">
        <v>0</v>
      </c>
      <c r="D356">
        <v>0</v>
      </c>
      <c r="E356" t="s">
        <v>212</v>
      </c>
      <c r="F356" t="s">
        <v>215</v>
      </c>
    </row>
    <row r="357" spans="1:6" x14ac:dyDescent="0.3">
      <c r="A357">
        <v>354</v>
      </c>
      <c r="B357" t="s">
        <v>1042</v>
      </c>
      <c r="C357">
        <v>0</v>
      </c>
      <c r="D357">
        <v>0</v>
      </c>
      <c r="E357" t="s">
        <v>212</v>
      </c>
      <c r="F357" t="s">
        <v>215</v>
      </c>
    </row>
    <row r="358" spans="1:6" x14ac:dyDescent="0.3">
      <c r="A358">
        <v>355</v>
      </c>
      <c r="B358" t="s">
        <v>1042</v>
      </c>
      <c r="C358">
        <v>0</v>
      </c>
      <c r="D358">
        <v>0</v>
      </c>
      <c r="E358" t="s">
        <v>212</v>
      </c>
      <c r="F358" t="s">
        <v>215</v>
      </c>
    </row>
    <row r="359" spans="1:6" x14ac:dyDescent="0.3">
      <c r="A359">
        <v>356</v>
      </c>
      <c r="B359" t="s">
        <v>1042</v>
      </c>
      <c r="C359">
        <v>0</v>
      </c>
      <c r="D359">
        <v>0</v>
      </c>
      <c r="E359" t="s">
        <v>212</v>
      </c>
      <c r="F359" t="s">
        <v>215</v>
      </c>
    </row>
    <row r="360" spans="1:6" x14ac:dyDescent="0.3">
      <c r="A360">
        <v>357</v>
      </c>
      <c r="B360" t="s">
        <v>1042</v>
      </c>
      <c r="C360">
        <v>0</v>
      </c>
      <c r="D360">
        <v>0</v>
      </c>
      <c r="E360" t="s">
        <v>212</v>
      </c>
      <c r="F360" t="s">
        <v>215</v>
      </c>
    </row>
    <row r="361" spans="1:6" x14ac:dyDescent="0.3">
      <c r="A361">
        <v>358</v>
      </c>
      <c r="B361" t="s">
        <v>1042</v>
      </c>
      <c r="C361">
        <v>0</v>
      </c>
      <c r="D361">
        <v>0</v>
      </c>
      <c r="E361" t="s">
        <v>212</v>
      </c>
      <c r="F361" t="s">
        <v>215</v>
      </c>
    </row>
    <row r="362" spans="1:6" x14ac:dyDescent="0.3">
      <c r="A362">
        <v>359</v>
      </c>
      <c r="B362" t="s">
        <v>1042</v>
      </c>
      <c r="C362">
        <v>0</v>
      </c>
      <c r="D362">
        <v>0</v>
      </c>
      <c r="E362" t="s">
        <v>212</v>
      </c>
      <c r="F362" t="s">
        <v>215</v>
      </c>
    </row>
    <row r="363" spans="1:6" x14ac:dyDescent="0.3">
      <c r="A363">
        <v>360</v>
      </c>
      <c r="B363" t="s">
        <v>1042</v>
      </c>
      <c r="C363">
        <v>0</v>
      </c>
      <c r="D363">
        <v>0</v>
      </c>
      <c r="E363" t="s">
        <v>212</v>
      </c>
      <c r="F36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63"/>
  <sheetViews>
    <sheetView topLeftCell="A3" workbookViewId="0">
      <selection activeCell="A3" sqref="A3"/>
    </sheetView>
  </sheetViews>
  <sheetFormatPr baseColWidth="10" defaultColWidth="9.109375" defaultRowHeight="14.4" x14ac:dyDescent="0.3"/>
  <cols>
    <col min="1" max="1" width="4"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row r="14" spans="1:3" x14ac:dyDescent="0.3">
      <c r="A14">
        <v>11</v>
      </c>
      <c r="B14" t="s">
        <v>223</v>
      </c>
      <c r="C14" t="s">
        <v>215</v>
      </c>
    </row>
    <row r="15" spans="1:3" x14ac:dyDescent="0.3">
      <c r="A15">
        <v>12</v>
      </c>
      <c r="B15" t="s">
        <v>223</v>
      </c>
      <c r="C15" t="s">
        <v>215</v>
      </c>
    </row>
    <row r="16" spans="1:3" x14ac:dyDescent="0.3">
      <c r="A16">
        <v>13</v>
      </c>
      <c r="B16" t="s">
        <v>223</v>
      </c>
      <c r="C16" t="s">
        <v>215</v>
      </c>
    </row>
    <row r="17" spans="1:3" x14ac:dyDescent="0.3">
      <c r="A17">
        <v>14</v>
      </c>
      <c r="B17" t="s">
        <v>223</v>
      </c>
      <c r="C17" t="s">
        <v>215</v>
      </c>
    </row>
    <row r="18" spans="1:3" x14ac:dyDescent="0.3">
      <c r="A18">
        <v>15</v>
      </c>
      <c r="B18" t="s">
        <v>223</v>
      </c>
      <c r="C18" t="s">
        <v>215</v>
      </c>
    </row>
    <row r="19" spans="1:3" x14ac:dyDescent="0.3">
      <c r="A19">
        <v>16</v>
      </c>
      <c r="B19" t="s">
        <v>223</v>
      </c>
      <c r="C19" t="s">
        <v>215</v>
      </c>
    </row>
    <row r="20" spans="1:3" x14ac:dyDescent="0.3">
      <c r="A20">
        <v>17</v>
      </c>
      <c r="B20" t="s">
        <v>223</v>
      </c>
      <c r="C20" t="s">
        <v>215</v>
      </c>
    </row>
    <row r="21" spans="1:3" x14ac:dyDescent="0.3">
      <c r="A21">
        <v>18</v>
      </c>
      <c r="B21" t="s">
        <v>223</v>
      </c>
      <c r="C21" t="s">
        <v>215</v>
      </c>
    </row>
    <row r="22" spans="1:3" x14ac:dyDescent="0.3">
      <c r="A22">
        <v>19</v>
      </c>
      <c r="B22" t="s">
        <v>223</v>
      </c>
      <c r="C22" t="s">
        <v>215</v>
      </c>
    </row>
    <row r="23" spans="1:3" x14ac:dyDescent="0.3">
      <c r="A23">
        <v>20</v>
      </c>
      <c r="B23" t="s">
        <v>223</v>
      </c>
      <c r="C23" t="s">
        <v>215</v>
      </c>
    </row>
    <row r="24" spans="1:3" x14ac:dyDescent="0.3">
      <c r="A24">
        <v>21</v>
      </c>
      <c r="B24" t="s">
        <v>223</v>
      </c>
      <c r="C24" t="s">
        <v>215</v>
      </c>
    </row>
    <row r="25" spans="1:3" x14ac:dyDescent="0.3">
      <c r="A25">
        <v>22</v>
      </c>
      <c r="B25" t="s">
        <v>223</v>
      </c>
      <c r="C25" t="s">
        <v>215</v>
      </c>
    </row>
    <row r="26" spans="1:3" x14ac:dyDescent="0.3">
      <c r="A26">
        <v>23</v>
      </c>
      <c r="B26" t="s">
        <v>223</v>
      </c>
      <c r="C26" t="s">
        <v>215</v>
      </c>
    </row>
    <row r="27" spans="1:3" x14ac:dyDescent="0.3">
      <c r="A27">
        <v>24</v>
      </c>
      <c r="B27" t="s">
        <v>223</v>
      </c>
      <c r="C27" t="s">
        <v>215</v>
      </c>
    </row>
    <row r="28" spans="1:3" x14ac:dyDescent="0.3">
      <c r="A28">
        <v>25</v>
      </c>
      <c r="B28" t="s">
        <v>223</v>
      </c>
      <c r="C28" t="s">
        <v>215</v>
      </c>
    </row>
    <row r="29" spans="1:3" x14ac:dyDescent="0.3">
      <c r="A29">
        <v>26</v>
      </c>
      <c r="B29" t="s">
        <v>223</v>
      </c>
      <c r="C29" t="s">
        <v>215</v>
      </c>
    </row>
    <row r="30" spans="1:3" x14ac:dyDescent="0.3">
      <c r="A30">
        <v>27</v>
      </c>
      <c r="B30" t="s">
        <v>223</v>
      </c>
      <c r="C30" t="s">
        <v>215</v>
      </c>
    </row>
    <row r="31" spans="1:3" x14ac:dyDescent="0.3">
      <c r="A31">
        <v>28</v>
      </c>
      <c r="B31" t="s">
        <v>223</v>
      </c>
      <c r="C31" t="s">
        <v>215</v>
      </c>
    </row>
    <row r="32" spans="1:3" x14ac:dyDescent="0.3">
      <c r="A32">
        <v>29</v>
      </c>
      <c r="B32" t="s">
        <v>223</v>
      </c>
      <c r="C32" t="s">
        <v>215</v>
      </c>
    </row>
    <row r="33" spans="1:3" x14ac:dyDescent="0.3">
      <c r="A33">
        <v>30</v>
      </c>
      <c r="B33" t="s">
        <v>223</v>
      </c>
      <c r="C33" t="s">
        <v>215</v>
      </c>
    </row>
    <row r="34" spans="1:3" x14ac:dyDescent="0.3">
      <c r="A34">
        <v>31</v>
      </c>
      <c r="B34" t="s">
        <v>223</v>
      </c>
      <c r="C34" t="s">
        <v>215</v>
      </c>
    </row>
    <row r="35" spans="1:3" x14ac:dyDescent="0.3">
      <c r="A35">
        <v>32</v>
      </c>
      <c r="B35" t="s">
        <v>223</v>
      </c>
      <c r="C35" t="s">
        <v>215</v>
      </c>
    </row>
    <row r="36" spans="1:3" x14ac:dyDescent="0.3">
      <c r="A36">
        <v>33</v>
      </c>
      <c r="B36" t="s">
        <v>223</v>
      </c>
      <c r="C36" t="s">
        <v>215</v>
      </c>
    </row>
    <row r="37" spans="1:3" x14ac:dyDescent="0.3">
      <c r="A37">
        <v>34</v>
      </c>
      <c r="B37" t="s">
        <v>223</v>
      </c>
      <c r="C37" t="s">
        <v>215</v>
      </c>
    </row>
    <row r="38" spans="1:3" x14ac:dyDescent="0.3">
      <c r="A38">
        <v>35</v>
      </c>
      <c r="B38" t="s">
        <v>223</v>
      </c>
      <c r="C38" t="s">
        <v>215</v>
      </c>
    </row>
    <row r="39" spans="1:3" x14ac:dyDescent="0.3">
      <c r="A39">
        <v>36</v>
      </c>
      <c r="B39" t="s">
        <v>223</v>
      </c>
      <c r="C39" t="s">
        <v>215</v>
      </c>
    </row>
    <row r="40" spans="1:3" x14ac:dyDescent="0.3">
      <c r="A40">
        <v>37</v>
      </c>
      <c r="B40" t="s">
        <v>223</v>
      </c>
      <c r="C40" t="s">
        <v>215</v>
      </c>
    </row>
    <row r="41" spans="1:3" x14ac:dyDescent="0.3">
      <c r="A41">
        <v>38</v>
      </c>
      <c r="B41" t="s">
        <v>223</v>
      </c>
      <c r="C41" t="s">
        <v>215</v>
      </c>
    </row>
    <row r="42" spans="1:3" x14ac:dyDescent="0.3">
      <c r="A42">
        <v>39</v>
      </c>
      <c r="B42" t="s">
        <v>223</v>
      </c>
      <c r="C42" t="s">
        <v>215</v>
      </c>
    </row>
    <row r="43" spans="1:3" x14ac:dyDescent="0.3">
      <c r="A43">
        <v>40</v>
      </c>
      <c r="B43" t="s">
        <v>223</v>
      </c>
      <c r="C43" t="s">
        <v>215</v>
      </c>
    </row>
    <row r="44" spans="1:3" x14ac:dyDescent="0.3">
      <c r="A44">
        <v>41</v>
      </c>
      <c r="B44" t="s">
        <v>223</v>
      </c>
      <c r="C44" t="s">
        <v>215</v>
      </c>
    </row>
    <row r="45" spans="1:3" x14ac:dyDescent="0.3">
      <c r="A45">
        <v>42</v>
      </c>
      <c r="B45" t="s">
        <v>223</v>
      </c>
      <c r="C45" t="s">
        <v>215</v>
      </c>
    </row>
    <row r="46" spans="1:3" x14ac:dyDescent="0.3">
      <c r="A46">
        <v>43</v>
      </c>
      <c r="B46" t="s">
        <v>223</v>
      </c>
      <c r="C46" t="s">
        <v>215</v>
      </c>
    </row>
    <row r="47" spans="1:3" x14ac:dyDescent="0.3">
      <c r="A47">
        <v>44</v>
      </c>
      <c r="B47" t="s">
        <v>223</v>
      </c>
      <c r="C47" t="s">
        <v>215</v>
      </c>
    </row>
    <row r="48" spans="1:3" x14ac:dyDescent="0.3">
      <c r="A48">
        <v>45</v>
      </c>
      <c r="B48" t="s">
        <v>223</v>
      </c>
      <c r="C48" t="s">
        <v>215</v>
      </c>
    </row>
    <row r="49" spans="1:3" x14ac:dyDescent="0.3">
      <c r="A49">
        <v>46</v>
      </c>
      <c r="B49" t="s">
        <v>223</v>
      </c>
      <c r="C49" t="s">
        <v>215</v>
      </c>
    </row>
    <row r="50" spans="1:3" x14ac:dyDescent="0.3">
      <c r="A50">
        <v>47</v>
      </c>
      <c r="B50" t="s">
        <v>223</v>
      </c>
      <c r="C50" t="s">
        <v>215</v>
      </c>
    </row>
    <row r="51" spans="1:3" x14ac:dyDescent="0.3">
      <c r="A51">
        <v>48</v>
      </c>
      <c r="B51" t="s">
        <v>223</v>
      </c>
      <c r="C51" t="s">
        <v>215</v>
      </c>
    </row>
    <row r="52" spans="1:3" x14ac:dyDescent="0.3">
      <c r="A52">
        <v>49</v>
      </c>
      <c r="B52" t="s">
        <v>223</v>
      </c>
      <c r="C52" t="s">
        <v>215</v>
      </c>
    </row>
    <row r="53" spans="1:3" x14ac:dyDescent="0.3">
      <c r="A53">
        <v>50</v>
      </c>
      <c r="B53" t="s">
        <v>223</v>
      </c>
      <c r="C53" t="s">
        <v>215</v>
      </c>
    </row>
    <row r="54" spans="1:3" x14ac:dyDescent="0.3">
      <c r="A54">
        <v>51</v>
      </c>
      <c r="B54" t="s">
        <v>223</v>
      </c>
      <c r="C54" t="s">
        <v>215</v>
      </c>
    </row>
    <row r="55" spans="1:3" x14ac:dyDescent="0.3">
      <c r="A55">
        <v>52</v>
      </c>
      <c r="B55" t="s">
        <v>223</v>
      </c>
      <c r="C55" t="s">
        <v>215</v>
      </c>
    </row>
    <row r="56" spans="1:3" x14ac:dyDescent="0.3">
      <c r="A56">
        <v>53</v>
      </c>
      <c r="B56" t="s">
        <v>223</v>
      </c>
      <c r="C56" t="s">
        <v>215</v>
      </c>
    </row>
    <row r="57" spans="1:3" x14ac:dyDescent="0.3">
      <c r="A57">
        <v>54</v>
      </c>
      <c r="B57" t="s">
        <v>223</v>
      </c>
      <c r="C57" t="s">
        <v>215</v>
      </c>
    </row>
    <row r="58" spans="1:3" x14ac:dyDescent="0.3">
      <c r="A58">
        <v>55</v>
      </c>
      <c r="B58" t="s">
        <v>223</v>
      </c>
      <c r="C58" t="s">
        <v>215</v>
      </c>
    </row>
    <row r="59" spans="1:3" x14ac:dyDescent="0.3">
      <c r="A59">
        <v>56</v>
      </c>
      <c r="B59" t="s">
        <v>223</v>
      </c>
      <c r="C59" t="s">
        <v>215</v>
      </c>
    </row>
    <row r="60" spans="1:3" x14ac:dyDescent="0.3">
      <c r="A60">
        <v>57</v>
      </c>
      <c r="B60" t="s">
        <v>223</v>
      </c>
      <c r="C60" t="s">
        <v>215</v>
      </c>
    </row>
    <row r="61" spans="1:3" x14ac:dyDescent="0.3">
      <c r="A61">
        <v>58</v>
      </c>
      <c r="B61" t="s">
        <v>223</v>
      </c>
      <c r="C61" t="s">
        <v>215</v>
      </c>
    </row>
    <row r="62" spans="1:3" x14ac:dyDescent="0.3">
      <c r="A62">
        <v>59</v>
      </c>
      <c r="B62" t="s">
        <v>223</v>
      </c>
      <c r="C62" t="s">
        <v>215</v>
      </c>
    </row>
    <row r="63" spans="1:3" x14ac:dyDescent="0.3">
      <c r="A63">
        <v>60</v>
      </c>
      <c r="B63" t="s">
        <v>223</v>
      </c>
      <c r="C63" t="s">
        <v>215</v>
      </c>
    </row>
    <row r="64" spans="1:3" x14ac:dyDescent="0.3">
      <c r="A64">
        <v>61</v>
      </c>
      <c r="B64" t="s">
        <v>223</v>
      </c>
      <c r="C64" t="s">
        <v>215</v>
      </c>
    </row>
    <row r="65" spans="1:3" x14ac:dyDescent="0.3">
      <c r="A65">
        <v>62</v>
      </c>
      <c r="B65" t="s">
        <v>223</v>
      </c>
      <c r="C65" t="s">
        <v>215</v>
      </c>
    </row>
    <row r="66" spans="1:3" x14ac:dyDescent="0.3">
      <c r="A66">
        <v>63</v>
      </c>
      <c r="B66" t="s">
        <v>223</v>
      </c>
      <c r="C66" t="s">
        <v>215</v>
      </c>
    </row>
    <row r="67" spans="1:3" x14ac:dyDescent="0.3">
      <c r="A67">
        <v>64</v>
      </c>
      <c r="B67" t="s">
        <v>223</v>
      </c>
      <c r="C67" t="s">
        <v>215</v>
      </c>
    </row>
    <row r="68" spans="1:3" x14ac:dyDescent="0.3">
      <c r="A68">
        <v>65</v>
      </c>
      <c r="B68" t="s">
        <v>223</v>
      </c>
      <c r="C68" t="s">
        <v>215</v>
      </c>
    </row>
    <row r="69" spans="1:3" x14ac:dyDescent="0.3">
      <c r="A69">
        <v>66</v>
      </c>
      <c r="B69" t="s">
        <v>223</v>
      </c>
      <c r="C69" t="s">
        <v>215</v>
      </c>
    </row>
    <row r="70" spans="1:3" x14ac:dyDescent="0.3">
      <c r="A70">
        <v>67</v>
      </c>
      <c r="B70" t="s">
        <v>223</v>
      </c>
      <c r="C70" t="s">
        <v>215</v>
      </c>
    </row>
    <row r="71" spans="1:3" x14ac:dyDescent="0.3">
      <c r="A71">
        <v>68</v>
      </c>
      <c r="B71" t="s">
        <v>223</v>
      </c>
      <c r="C71" t="s">
        <v>215</v>
      </c>
    </row>
    <row r="72" spans="1:3" x14ac:dyDescent="0.3">
      <c r="A72">
        <v>69</v>
      </c>
      <c r="B72" t="s">
        <v>223</v>
      </c>
      <c r="C72" t="s">
        <v>215</v>
      </c>
    </row>
    <row r="73" spans="1:3" x14ac:dyDescent="0.3">
      <c r="A73">
        <v>70</v>
      </c>
      <c r="B73" t="s">
        <v>223</v>
      </c>
      <c r="C73" t="s">
        <v>215</v>
      </c>
    </row>
    <row r="74" spans="1:3" x14ac:dyDescent="0.3">
      <c r="A74">
        <v>71</v>
      </c>
      <c r="B74" t="s">
        <v>223</v>
      </c>
      <c r="C74" t="s">
        <v>215</v>
      </c>
    </row>
    <row r="75" spans="1:3" x14ac:dyDescent="0.3">
      <c r="A75">
        <v>72</v>
      </c>
      <c r="B75" t="s">
        <v>223</v>
      </c>
      <c r="C75" t="s">
        <v>215</v>
      </c>
    </row>
    <row r="76" spans="1:3" x14ac:dyDescent="0.3">
      <c r="A76">
        <v>73</v>
      </c>
      <c r="B76" t="s">
        <v>223</v>
      </c>
      <c r="C76" t="s">
        <v>215</v>
      </c>
    </row>
    <row r="77" spans="1:3" x14ac:dyDescent="0.3">
      <c r="A77">
        <v>74</v>
      </c>
      <c r="B77" t="s">
        <v>223</v>
      </c>
      <c r="C77" t="s">
        <v>215</v>
      </c>
    </row>
    <row r="78" spans="1:3" x14ac:dyDescent="0.3">
      <c r="A78">
        <v>75</v>
      </c>
      <c r="B78" t="s">
        <v>223</v>
      </c>
      <c r="C78" t="s">
        <v>215</v>
      </c>
    </row>
    <row r="79" spans="1:3" x14ac:dyDescent="0.3">
      <c r="A79">
        <v>76</v>
      </c>
      <c r="B79" t="s">
        <v>223</v>
      </c>
      <c r="C79" t="s">
        <v>215</v>
      </c>
    </row>
    <row r="80" spans="1:3" x14ac:dyDescent="0.3">
      <c r="A80">
        <v>77</v>
      </c>
      <c r="B80" t="s">
        <v>223</v>
      </c>
      <c r="C80" t="s">
        <v>215</v>
      </c>
    </row>
    <row r="81" spans="1:3" x14ac:dyDescent="0.3">
      <c r="A81">
        <v>78</v>
      </c>
      <c r="B81" t="s">
        <v>223</v>
      </c>
      <c r="C81" t="s">
        <v>215</v>
      </c>
    </row>
    <row r="82" spans="1:3" x14ac:dyDescent="0.3">
      <c r="A82">
        <v>79</v>
      </c>
      <c r="B82" t="s">
        <v>223</v>
      </c>
      <c r="C82" t="s">
        <v>215</v>
      </c>
    </row>
    <row r="83" spans="1:3" x14ac:dyDescent="0.3">
      <c r="A83">
        <v>80</v>
      </c>
      <c r="B83" t="s">
        <v>223</v>
      </c>
      <c r="C83" t="s">
        <v>215</v>
      </c>
    </row>
    <row r="84" spans="1:3" x14ac:dyDescent="0.3">
      <c r="A84">
        <v>81</v>
      </c>
      <c r="B84" t="s">
        <v>223</v>
      </c>
      <c r="C84" t="s">
        <v>215</v>
      </c>
    </row>
    <row r="85" spans="1:3" x14ac:dyDescent="0.3">
      <c r="A85">
        <v>82</v>
      </c>
      <c r="B85" t="s">
        <v>223</v>
      </c>
      <c r="C85" t="s">
        <v>215</v>
      </c>
    </row>
    <row r="86" spans="1:3" x14ac:dyDescent="0.3">
      <c r="A86">
        <v>83</v>
      </c>
      <c r="B86" t="s">
        <v>223</v>
      </c>
      <c r="C86" t="s">
        <v>215</v>
      </c>
    </row>
    <row r="87" spans="1:3" x14ac:dyDescent="0.3">
      <c r="A87">
        <v>84</v>
      </c>
      <c r="B87" t="s">
        <v>223</v>
      </c>
      <c r="C87" t="s">
        <v>215</v>
      </c>
    </row>
    <row r="88" spans="1:3" x14ac:dyDescent="0.3">
      <c r="A88">
        <v>85</v>
      </c>
      <c r="B88" t="s">
        <v>223</v>
      </c>
      <c r="C88" t="s">
        <v>215</v>
      </c>
    </row>
    <row r="89" spans="1:3" x14ac:dyDescent="0.3">
      <c r="A89">
        <v>86</v>
      </c>
      <c r="B89" t="s">
        <v>223</v>
      </c>
      <c r="C89" t="s">
        <v>215</v>
      </c>
    </row>
    <row r="90" spans="1:3" x14ac:dyDescent="0.3">
      <c r="A90">
        <v>87</v>
      </c>
      <c r="B90" t="s">
        <v>223</v>
      </c>
      <c r="C90" t="s">
        <v>215</v>
      </c>
    </row>
    <row r="91" spans="1:3" x14ac:dyDescent="0.3">
      <c r="A91">
        <v>88</v>
      </c>
      <c r="B91" t="s">
        <v>223</v>
      </c>
      <c r="C91" t="s">
        <v>215</v>
      </c>
    </row>
    <row r="92" spans="1:3" x14ac:dyDescent="0.3">
      <c r="A92">
        <v>89</v>
      </c>
      <c r="B92" t="s">
        <v>223</v>
      </c>
      <c r="C92" t="s">
        <v>215</v>
      </c>
    </row>
    <row r="93" spans="1:3" x14ac:dyDescent="0.3">
      <c r="A93">
        <v>90</v>
      </c>
      <c r="B93" t="s">
        <v>223</v>
      </c>
      <c r="C93" t="s">
        <v>215</v>
      </c>
    </row>
    <row r="94" spans="1:3" x14ac:dyDescent="0.3">
      <c r="A94">
        <v>91</v>
      </c>
      <c r="B94" t="s">
        <v>223</v>
      </c>
      <c r="C94" t="s">
        <v>215</v>
      </c>
    </row>
    <row r="95" spans="1:3" x14ac:dyDescent="0.3">
      <c r="A95">
        <v>92</v>
      </c>
      <c r="B95" t="s">
        <v>223</v>
      </c>
      <c r="C95" t="s">
        <v>215</v>
      </c>
    </row>
    <row r="96" spans="1:3" x14ac:dyDescent="0.3">
      <c r="A96">
        <v>93</v>
      </c>
      <c r="B96" t="s">
        <v>223</v>
      </c>
      <c r="C96" t="s">
        <v>215</v>
      </c>
    </row>
    <row r="97" spans="1:3" x14ac:dyDescent="0.3">
      <c r="A97">
        <v>94</v>
      </c>
      <c r="B97" t="s">
        <v>223</v>
      </c>
      <c r="C97" t="s">
        <v>215</v>
      </c>
    </row>
    <row r="98" spans="1:3" x14ac:dyDescent="0.3">
      <c r="A98">
        <v>95</v>
      </c>
      <c r="B98" t="s">
        <v>223</v>
      </c>
      <c r="C98" t="s">
        <v>215</v>
      </c>
    </row>
    <row r="99" spans="1:3" x14ac:dyDescent="0.3">
      <c r="A99">
        <v>96</v>
      </c>
      <c r="B99" t="s">
        <v>223</v>
      </c>
      <c r="C99" t="s">
        <v>215</v>
      </c>
    </row>
    <row r="100" spans="1:3" x14ac:dyDescent="0.3">
      <c r="A100">
        <v>97</v>
      </c>
      <c r="B100" t="s">
        <v>223</v>
      </c>
      <c r="C100" t="s">
        <v>215</v>
      </c>
    </row>
    <row r="101" spans="1:3" x14ac:dyDescent="0.3">
      <c r="A101">
        <v>98</v>
      </c>
      <c r="B101" t="s">
        <v>223</v>
      </c>
      <c r="C101" t="s">
        <v>215</v>
      </c>
    </row>
    <row r="102" spans="1:3" x14ac:dyDescent="0.3">
      <c r="A102">
        <v>99</v>
      </c>
      <c r="B102" t="s">
        <v>223</v>
      </c>
      <c r="C102" t="s">
        <v>215</v>
      </c>
    </row>
    <row r="103" spans="1:3" x14ac:dyDescent="0.3">
      <c r="A103">
        <v>100</v>
      </c>
      <c r="B103" t="s">
        <v>223</v>
      </c>
      <c r="C103" t="s">
        <v>215</v>
      </c>
    </row>
    <row r="104" spans="1:3" x14ac:dyDescent="0.3">
      <c r="A104">
        <v>101</v>
      </c>
      <c r="B104" t="s">
        <v>223</v>
      </c>
      <c r="C104" t="s">
        <v>215</v>
      </c>
    </row>
    <row r="105" spans="1:3" x14ac:dyDescent="0.3">
      <c r="A105">
        <v>102</v>
      </c>
      <c r="B105" t="s">
        <v>223</v>
      </c>
      <c r="C105" t="s">
        <v>215</v>
      </c>
    </row>
    <row r="106" spans="1:3" x14ac:dyDescent="0.3">
      <c r="A106">
        <v>103</v>
      </c>
      <c r="B106" t="s">
        <v>223</v>
      </c>
      <c r="C106" t="s">
        <v>215</v>
      </c>
    </row>
    <row r="107" spans="1:3" x14ac:dyDescent="0.3">
      <c r="A107">
        <v>104</v>
      </c>
      <c r="B107" t="s">
        <v>223</v>
      </c>
      <c r="C107" t="s">
        <v>215</v>
      </c>
    </row>
    <row r="108" spans="1:3" x14ac:dyDescent="0.3">
      <c r="A108">
        <v>105</v>
      </c>
      <c r="B108" t="s">
        <v>223</v>
      </c>
      <c r="C108" t="s">
        <v>215</v>
      </c>
    </row>
    <row r="109" spans="1:3" x14ac:dyDescent="0.3">
      <c r="A109">
        <v>106</v>
      </c>
      <c r="B109" t="s">
        <v>223</v>
      </c>
      <c r="C109" t="s">
        <v>215</v>
      </c>
    </row>
    <row r="110" spans="1:3" x14ac:dyDescent="0.3">
      <c r="A110">
        <v>107</v>
      </c>
      <c r="B110" t="s">
        <v>223</v>
      </c>
      <c r="C110" t="s">
        <v>215</v>
      </c>
    </row>
    <row r="111" spans="1:3" x14ac:dyDescent="0.3">
      <c r="A111">
        <v>108</v>
      </c>
      <c r="B111" t="s">
        <v>223</v>
      </c>
      <c r="C111" t="s">
        <v>215</v>
      </c>
    </row>
    <row r="112" spans="1:3" x14ac:dyDescent="0.3">
      <c r="A112">
        <v>109</v>
      </c>
      <c r="B112" t="s">
        <v>223</v>
      </c>
      <c r="C112" t="s">
        <v>215</v>
      </c>
    </row>
    <row r="113" spans="1:3" x14ac:dyDescent="0.3">
      <c r="A113">
        <v>110</v>
      </c>
      <c r="B113" t="s">
        <v>223</v>
      </c>
      <c r="C113" t="s">
        <v>215</v>
      </c>
    </row>
    <row r="114" spans="1:3" x14ac:dyDescent="0.3">
      <c r="A114">
        <v>111</v>
      </c>
      <c r="B114" t="s">
        <v>223</v>
      </c>
      <c r="C114" t="s">
        <v>215</v>
      </c>
    </row>
    <row r="115" spans="1:3" x14ac:dyDescent="0.3">
      <c r="A115">
        <v>112</v>
      </c>
      <c r="B115" t="s">
        <v>223</v>
      </c>
      <c r="C115" t="s">
        <v>215</v>
      </c>
    </row>
    <row r="116" spans="1:3" x14ac:dyDescent="0.3">
      <c r="A116">
        <v>113</v>
      </c>
      <c r="B116" t="s">
        <v>223</v>
      </c>
      <c r="C116" t="s">
        <v>215</v>
      </c>
    </row>
    <row r="117" spans="1:3" x14ac:dyDescent="0.3">
      <c r="A117">
        <v>114</v>
      </c>
      <c r="B117" t="s">
        <v>223</v>
      </c>
      <c r="C117" t="s">
        <v>215</v>
      </c>
    </row>
    <row r="118" spans="1:3" x14ac:dyDescent="0.3">
      <c r="A118">
        <v>115</v>
      </c>
      <c r="B118" t="s">
        <v>223</v>
      </c>
      <c r="C118" t="s">
        <v>215</v>
      </c>
    </row>
    <row r="119" spans="1:3" x14ac:dyDescent="0.3">
      <c r="A119">
        <v>116</v>
      </c>
      <c r="B119" t="s">
        <v>223</v>
      </c>
      <c r="C119" t="s">
        <v>215</v>
      </c>
    </row>
    <row r="120" spans="1:3" x14ac:dyDescent="0.3">
      <c r="A120">
        <v>117</v>
      </c>
      <c r="B120" t="s">
        <v>223</v>
      </c>
      <c r="C120" t="s">
        <v>215</v>
      </c>
    </row>
    <row r="121" spans="1:3" x14ac:dyDescent="0.3">
      <c r="A121">
        <v>118</v>
      </c>
      <c r="B121" t="s">
        <v>223</v>
      </c>
      <c r="C121" t="s">
        <v>215</v>
      </c>
    </row>
    <row r="122" spans="1:3" x14ac:dyDescent="0.3">
      <c r="A122">
        <v>119</v>
      </c>
      <c r="B122" t="s">
        <v>223</v>
      </c>
      <c r="C122" t="s">
        <v>215</v>
      </c>
    </row>
    <row r="123" spans="1:3" x14ac:dyDescent="0.3">
      <c r="A123">
        <v>120</v>
      </c>
      <c r="B123" t="s">
        <v>223</v>
      </c>
      <c r="C123" t="s">
        <v>215</v>
      </c>
    </row>
    <row r="124" spans="1:3" x14ac:dyDescent="0.3">
      <c r="A124">
        <v>121</v>
      </c>
      <c r="B124" t="s">
        <v>223</v>
      </c>
      <c r="C124" t="s">
        <v>215</v>
      </c>
    </row>
    <row r="125" spans="1:3" x14ac:dyDescent="0.3">
      <c r="A125">
        <v>122</v>
      </c>
      <c r="B125" t="s">
        <v>223</v>
      </c>
      <c r="C125" t="s">
        <v>215</v>
      </c>
    </row>
    <row r="126" spans="1:3" x14ac:dyDescent="0.3">
      <c r="A126">
        <v>123</v>
      </c>
      <c r="B126" t="s">
        <v>223</v>
      </c>
      <c r="C126" t="s">
        <v>215</v>
      </c>
    </row>
    <row r="127" spans="1:3" x14ac:dyDescent="0.3">
      <c r="A127">
        <v>124</v>
      </c>
      <c r="B127" t="s">
        <v>223</v>
      </c>
      <c r="C127" t="s">
        <v>215</v>
      </c>
    </row>
    <row r="128" spans="1:3" x14ac:dyDescent="0.3">
      <c r="A128">
        <v>125</v>
      </c>
      <c r="B128" t="s">
        <v>223</v>
      </c>
      <c r="C128" t="s">
        <v>215</v>
      </c>
    </row>
    <row r="129" spans="1:3" x14ac:dyDescent="0.3">
      <c r="A129">
        <v>126</v>
      </c>
      <c r="B129" t="s">
        <v>223</v>
      </c>
      <c r="C129" t="s">
        <v>215</v>
      </c>
    </row>
    <row r="130" spans="1:3" x14ac:dyDescent="0.3">
      <c r="A130">
        <v>127</v>
      </c>
      <c r="B130" t="s">
        <v>223</v>
      </c>
      <c r="C130" t="s">
        <v>215</v>
      </c>
    </row>
    <row r="131" spans="1:3" x14ac:dyDescent="0.3">
      <c r="A131">
        <v>128</v>
      </c>
      <c r="B131" t="s">
        <v>223</v>
      </c>
      <c r="C131" t="s">
        <v>215</v>
      </c>
    </row>
    <row r="132" spans="1:3" x14ac:dyDescent="0.3">
      <c r="A132">
        <v>129</v>
      </c>
      <c r="B132" t="s">
        <v>223</v>
      </c>
      <c r="C132" t="s">
        <v>215</v>
      </c>
    </row>
    <row r="133" spans="1:3" x14ac:dyDescent="0.3">
      <c r="A133">
        <v>130</v>
      </c>
      <c r="B133" t="s">
        <v>223</v>
      </c>
      <c r="C133" t="s">
        <v>215</v>
      </c>
    </row>
    <row r="134" spans="1:3" x14ac:dyDescent="0.3">
      <c r="A134">
        <v>131</v>
      </c>
      <c r="B134" t="s">
        <v>223</v>
      </c>
      <c r="C134" t="s">
        <v>215</v>
      </c>
    </row>
    <row r="135" spans="1:3" x14ac:dyDescent="0.3">
      <c r="A135">
        <v>132</v>
      </c>
      <c r="B135" t="s">
        <v>223</v>
      </c>
      <c r="C135" t="s">
        <v>215</v>
      </c>
    </row>
    <row r="136" spans="1:3" x14ac:dyDescent="0.3">
      <c r="A136">
        <v>133</v>
      </c>
      <c r="B136" t="s">
        <v>223</v>
      </c>
      <c r="C136" t="s">
        <v>215</v>
      </c>
    </row>
    <row r="137" spans="1:3" x14ac:dyDescent="0.3">
      <c r="A137">
        <v>134</v>
      </c>
      <c r="B137" t="s">
        <v>223</v>
      </c>
      <c r="C137" t="s">
        <v>215</v>
      </c>
    </row>
    <row r="138" spans="1:3" x14ac:dyDescent="0.3">
      <c r="A138">
        <v>135</v>
      </c>
      <c r="B138" t="s">
        <v>223</v>
      </c>
      <c r="C138" t="s">
        <v>215</v>
      </c>
    </row>
    <row r="139" spans="1:3" x14ac:dyDescent="0.3">
      <c r="A139">
        <v>136</v>
      </c>
      <c r="B139" t="s">
        <v>223</v>
      </c>
      <c r="C139" t="s">
        <v>215</v>
      </c>
    </row>
    <row r="140" spans="1:3" x14ac:dyDescent="0.3">
      <c r="A140">
        <v>137</v>
      </c>
      <c r="B140" t="s">
        <v>223</v>
      </c>
      <c r="C140" t="s">
        <v>215</v>
      </c>
    </row>
    <row r="141" spans="1:3" x14ac:dyDescent="0.3">
      <c r="A141">
        <v>138</v>
      </c>
      <c r="B141" t="s">
        <v>223</v>
      </c>
      <c r="C141" t="s">
        <v>215</v>
      </c>
    </row>
    <row r="142" spans="1:3" x14ac:dyDescent="0.3">
      <c r="A142">
        <v>139</v>
      </c>
      <c r="B142" t="s">
        <v>223</v>
      </c>
      <c r="C142" t="s">
        <v>215</v>
      </c>
    </row>
    <row r="143" spans="1:3" x14ac:dyDescent="0.3">
      <c r="A143">
        <v>140</v>
      </c>
      <c r="B143" t="s">
        <v>223</v>
      </c>
      <c r="C143" t="s">
        <v>215</v>
      </c>
    </row>
    <row r="144" spans="1:3" x14ac:dyDescent="0.3">
      <c r="A144">
        <v>141</v>
      </c>
      <c r="B144" t="s">
        <v>223</v>
      </c>
      <c r="C144" t="s">
        <v>215</v>
      </c>
    </row>
    <row r="145" spans="1:3" x14ac:dyDescent="0.3">
      <c r="A145">
        <v>142</v>
      </c>
      <c r="B145" t="s">
        <v>223</v>
      </c>
      <c r="C145" t="s">
        <v>215</v>
      </c>
    </row>
    <row r="146" spans="1:3" x14ac:dyDescent="0.3">
      <c r="A146">
        <v>143</v>
      </c>
      <c r="B146" t="s">
        <v>223</v>
      </c>
      <c r="C146" t="s">
        <v>215</v>
      </c>
    </row>
    <row r="147" spans="1:3" x14ac:dyDescent="0.3">
      <c r="A147">
        <v>144</v>
      </c>
      <c r="B147" t="s">
        <v>223</v>
      </c>
      <c r="C147" t="s">
        <v>215</v>
      </c>
    </row>
    <row r="148" spans="1:3" x14ac:dyDescent="0.3">
      <c r="A148">
        <v>145</v>
      </c>
      <c r="B148" t="s">
        <v>223</v>
      </c>
      <c r="C148" t="s">
        <v>215</v>
      </c>
    </row>
    <row r="149" spans="1:3" x14ac:dyDescent="0.3">
      <c r="A149">
        <v>146</v>
      </c>
      <c r="B149" t="s">
        <v>223</v>
      </c>
      <c r="C149" t="s">
        <v>215</v>
      </c>
    </row>
    <row r="150" spans="1:3" x14ac:dyDescent="0.3">
      <c r="A150">
        <v>147</v>
      </c>
      <c r="B150" t="s">
        <v>223</v>
      </c>
      <c r="C150" t="s">
        <v>215</v>
      </c>
    </row>
    <row r="151" spans="1:3" x14ac:dyDescent="0.3">
      <c r="A151">
        <v>148</v>
      </c>
      <c r="B151" t="s">
        <v>223</v>
      </c>
      <c r="C151" t="s">
        <v>215</v>
      </c>
    </row>
    <row r="152" spans="1:3" x14ac:dyDescent="0.3">
      <c r="A152">
        <v>149</v>
      </c>
      <c r="B152" t="s">
        <v>223</v>
      </c>
      <c r="C152" t="s">
        <v>215</v>
      </c>
    </row>
    <row r="153" spans="1:3" x14ac:dyDescent="0.3">
      <c r="A153">
        <v>150</v>
      </c>
      <c r="B153" t="s">
        <v>223</v>
      </c>
      <c r="C153" t="s">
        <v>215</v>
      </c>
    </row>
    <row r="154" spans="1:3" x14ac:dyDescent="0.3">
      <c r="A154">
        <v>151</v>
      </c>
      <c r="B154" t="s">
        <v>223</v>
      </c>
      <c r="C154" t="s">
        <v>215</v>
      </c>
    </row>
    <row r="155" spans="1:3" x14ac:dyDescent="0.3">
      <c r="A155">
        <v>152</v>
      </c>
      <c r="B155" t="s">
        <v>223</v>
      </c>
      <c r="C155" t="s">
        <v>215</v>
      </c>
    </row>
    <row r="156" spans="1:3" x14ac:dyDescent="0.3">
      <c r="A156">
        <v>153</v>
      </c>
      <c r="B156" t="s">
        <v>223</v>
      </c>
      <c r="C156" t="s">
        <v>215</v>
      </c>
    </row>
    <row r="157" spans="1:3" x14ac:dyDescent="0.3">
      <c r="A157">
        <v>154</v>
      </c>
      <c r="B157" t="s">
        <v>223</v>
      </c>
      <c r="C157" t="s">
        <v>215</v>
      </c>
    </row>
    <row r="158" spans="1:3" x14ac:dyDescent="0.3">
      <c r="A158">
        <v>155</v>
      </c>
      <c r="B158" t="s">
        <v>223</v>
      </c>
      <c r="C158" t="s">
        <v>215</v>
      </c>
    </row>
    <row r="159" spans="1:3" x14ac:dyDescent="0.3">
      <c r="A159">
        <v>156</v>
      </c>
      <c r="B159" t="s">
        <v>223</v>
      </c>
      <c r="C159" t="s">
        <v>215</v>
      </c>
    </row>
    <row r="160" spans="1:3" x14ac:dyDescent="0.3">
      <c r="A160">
        <v>157</v>
      </c>
      <c r="B160" t="s">
        <v>223</v>
      </c>
      <c r="C160" t="s">
        <v>215</v>
      </c>
    </row>
    <row r="161" spans="1:3" x14ac:dyDescent="0.3">
      <c r="A161">
        <v>158</v>
      </c>
      <c r="B161" t="s">
        <v>223</v>
      </c>
      <c r="C161" t="s">
        <v>215</v>
      </c>
    </row>
    <row r="162" spans="1:3" x14ac:dyDescent="0.3">
      <c r="A162">
        <v>159</v>
      </c>
      <c r="B162" t="s">
        <v>223</v>
      </c>
      <c r="C162" t="s">
        <v>215</v>
      </c>
    </row>
    <row r="163" spans="1:3" x14ac:dyDescent="0.3">
      <c r="A163">
        <v>160</v>
      </c>
      <c r="B163" t="s">
        <v>223</v>
      </c>
      <c r="C163" t="s">
        <v>215</v>
      </c>
    </row>
    <row r="164" spans="1:3" x14ac:dyDescent="0.3">
      <c r="A164">
        <v>161</v>
      </c>
      <c r="B164" t="s">
        <v>223</v>
      </c>
      <c r="C164" t="s">
        <v>215</v>
      </c>
    </row>
    <row r="165" spans="1:3" x14ac:dyDescent="0.3">
      <c r="A165">
        <v>162</v>
      </c>
      <c r="B165" t="s">
        <v>223</v>
      </c>
      <c r="C165" t="s">
        <v>215</v>
      </c>
    </row>
    <row r="166" spans="1:3" x14ac:dyDescent="0.3">
      <c r="A166">
        <v>163</v>
      </c>
      <c r="B166" t="s">
        <v>223</v>
      </c>
      <c r="C166" t="s">
        <v>215</v>
      </c>
    </row>
    <row r="167" spans="1:3" x14ac:dyDescent="0.3">
      <c r="A167">
        <v>164</v>
      </c>
      <c r="B167" t="s">
        <v>223</v>
      </c>
      <c r="C167" t="s">
        <v>215</v>
      </c>
    </row>
    <row r="168" spans="1:3" x14ac:dyDescent="0.3">
      <c r="A168">
        <v>165</v>
      </c>
      <c r="B168" t="s">
        <v>223</v>
      </c>
      <c r="C168" t="s">
        <v>215</v>
      </c>
    </row>
    <row r="169" spans="1:3" x14ac:dyDescent="0.3">
      <c r="A169">
        <v>166</v>
      </c>
      <c r="B169" t="s">
        <v>223</v>
      </c>
      <c r="C169" t="s">
        <v>215</v>
      </c>
    </row>
    <row r="170" spans="1:3" x14ac:dyDescent="0.3">
      <c r="A170">
        <v>167</v>
      </c>
      <c r="B170" t="s">
        <v>223</v>
      </c>
      <c r="C170" t="s">
        <v>215</v>
      </c>
    </row>
    <row r="171" spans="1:3" x14ac:dyDescent="0.3">
      <c r="A171">
        <v>168</v>
      </c>
      <c r="B171" t="s">
        <v>223</v>
      </c>
      <c r="C171" t="s">
        <v>215</v>
      </c>
    </row>
    <row r="172" spans="1:3" x14ac:dyDescent="0.3">
      <c r="A172">
        <v>169</v>
      </c>
      <c r="B172" t="s">
        <v>223</v>
      </c>
      <c r="C172" t="s">
        <v>215</v>
      </c>
    </row>
    <row r="173" spans="1:3" x14ac:dyDescent="0.3">
      <c r="A173">
        <v>170</v>
      </c>
      <c r="B173" t="s">
        <v>223</v>
      </c>
      <c r="C173" t="s">
        <v>215</v>
      </c>
    </row>
    <row r="174" spans="1:3" x14ac:dyDescent="0.3">
      <c r="A174">
        <v>171</v>
      </c>
      <c r="B174" t="s">
        <v>223</v>
      </c>
      <c r="C174" t="s">
        <v>215</v>
      </c>
    </row>
    <row r="175" spans="1:3" x14ac:dyDescent="0.3">
      <c r="A175">
        <v>172</v>
      </c>
      <c r="B175" t="s">
        <v>223</v>
      </c>
      <c r="C175" t="s">
        <v>215</v>
      </c>
    </row>
    <row r="176" spans="1:3" x14ac:dyDescent="0.3">
      <c r="A176">
        <v>173</v>
      </c>
      <c r="B176" t="s">
        <v>223</v>
      </c>
      <c r="C176" t="s">
        <v>215</v>
      </c>
    </row>
    <row r="177" spans="1:3" x14ac:dyDescent="0.3">
      <c r="A177">
        <v>174</v>
      </c>
      <c r="B177" t="s">
        <v>223</v>
      </c>
      <c r="C177" t="s">
        <v>215</v>
      </c>
    </row>
    <row r="178" spans="1:3" x14ac:dyDescent="0.3">
      <c r="A178">
        <v>175</v>
      </c>
      <c r="B178" t="s">
        <v>223</v>
      </c>
      <c r="C178" t="s">
        <v>215</v>
      </c>
    </row>
    <row r="179" spans="1:3" x14ac:dyDescent="0.3">
      <c r="A179">
        <v>176</v>
      </c>
      <c r="B179" t="s">
        <v>223</v>
      </c>
      <c r="C179" t="s">
        <v>215</v>
      </c>
    </row>
    <row r="180" spans="1:3" x14ac:dyDescent="0.3">
      <c r="A180">
        <v>177</v>
      </c>
      <c r="B180" t="s">
        <v>223</v>
      </c>
      <c r="C180" t="s">
        <v>215</v>
      </c>
    </row>
    <row r="181" spans="1:3" x14ac:dyDescent="0.3">
      <c r="A181">
        <v>178</v>
      </c>
      <c r="B181" t="s">
        <v>223</v>
      </c>
      <c r="C181" t="s">
        <v>215</v>
      </c>
    </row>
    <row r="182" spans="1:3" x14ac:dyDescent="0.3">
      <c r="A182">
        <v>179</v>
      </c>
      <c r="B182" t="s">
        <v>223</v>
      </c>
      <c r="C182" t="s">
        <v>215</v>
      </c>
    </row>
    <row r="183" spans="1:3" x14ac:dyDescent="0.3">
      <c r="A183">
        <v>180</v>
      </c>
      <c r="B183" t="s">
        <v>223</v>
      </c>
      <c r="C183" t="s">
        <v>215</v>
      </c>
    </row>
    <row r="184" spans="1:3" x14ac:dyDescent="0.3">
      <c r="A184">
        <v>181</v>
      </c>
      <c r="B184" t="s">
        <v>223</v>
      </c>
      <c r="C184" t="s">
        <v>215</v>
      </c>
    </row>
    <row r="185" spans="1:3" x14ac:dyDescent="0.3">
      <c r="A185">
        <v>182</v>
      </c>
      <c r="B185" t="s">
        <v>223</v>
      </c>
      <c r="C185" t="s">
        <v>215</v>
      </c>
    </row>
    <row r="186" spans="1:3" x14ac:dyDescent="0.3">
      <c r="A186">
        <v>183</v>
      </c>
      <c r="B186" t="s">
        <v>223</v>
      </c>
      <c r="C186" t="s">
        <v>215</v>
      </c>
    </row>
    <row r="187" spans="1:3" x14ac:dyDescent="0.3">
      <c r="A187">
        <v>184</v>
      </c>
      <c r="B187" t="s">
        <v>223</v>
      </c>
      <c r="C187" t="s">
        <v>215</v>
      </c>
    </row>
    <row r="188" spans="1:3" x14ac:dyDescent="0.3">
      <c r="A188">
        <v>185</v>
      </c>
      <c r="B188" t="s">
        <v>223</v>
      </c>
      <c r="C188" t="s">
        <v>215</v>
      </c>
    </row>
    <row r="189" spans="1:3" x14ac:dyDescent="0.3">
      <c r="A189">
        <v>186</v>
      </c>
      <c r="B189" t="s">
        <v>223</v>
      </c>
      <c r="C189" t="s">
        <v>215</v>
      </c>
    </row>
    <row r="190" spans="1:3" x14ac:dyDescent="0.3">
      <c r="A190">
        <v>187</v>
      </c>
      <c r="B190" t="s">
        <v>223</v>
      </c>
      <c r="C190" t="s">
        <v>215</v>
      </c>
    </row>
    <row r="191" spans="1:3" x14ac:dyDescent="0.3">
      <c r="A191">
        <v>188</v>
      </c>
      <c r="B191" t="s">
        <v>223</v>
      </c>
      <c r="C191" t="s">
        <v>215</v>
      </c>
    </row>
    <row r="192" spans="1:3" x14ac:dyDescent="0.3">
      <c r="A192">
        <v>189</v>
      </c>
      <c r="B192" t="s">
        <v>223</v>
      </c>
      <c r="C192" t="s">
        <v>215</v>
      </c>
    </row>
    <row r="193" spans="1:3" x14ac:dyDescent="0.3">
      <c r="A193">
        <v>190</v>
      </c>
      <c r="B193" t="s">
        <v>223</v>
      </c>
      <c r="C193" t="s">
        <v>215</v>
      </c>
    </row>
    <row r="194" spans="1:3" x14ac:dyDescent="0.3">
      <c r="A194">
        <v>191</v>
      </c>
      <c r="B194" t="s">
        <v>223</v>
      </c>
      <c r="C194" t="s">
        <v>215</v>
      </c>
    </row>
    <row r="195" spans="1:3" x14ac:dyDescent="0.3">
      <c r="A195">
        <v>192</v>
      </c>
      <c r="B195" t="s">
        <v>223</v>
      </c>
      <c r="C195" t="s">
        <v>215</v>
      </c>
    </row>
    <row r="196" spans="1:3" x14ac:dyDescent="0.3">
      <c r="A196">
        <v>193</v>
      </c>
      <c r="B196" t="s">
        <v>223</v>
      </c>
      <c r="C196" t="s">
        <v>215</v>
      </c>
    </row>
    <row r="197" spans="1:3" x14ac:dyDescent="0.3">
      <c r="A197">
        <v>194</v>
      </c>
      <c r="B197" t="s">
        <v>223</v>
      </c>
      <c r="C197" t="s">
        <v>215</v>
      </c>
    </row>
    <row r="198" spans="1:3" x14ac:dyDescent="0.3">
      <c r="A198">
        <v>195</v>
      </c>
      <c r="B198" t="s">
        <v>223</v>
      </c>
      <c r="C198" t="s">
        <v>215</v>
      </c>
    </row>
    <row r="199" spans="1:3" x14ac:dyDescent="0.3">
      <c r="A199">
        <v>196</v>
      </c>
      <c r="B199" t="s">
        <v>223</v>
      </c>
      <c r="C199" t="s">
        <v>215</v>
      </c>
    </row>
    <row r="200" spans="1:3" x14ac:dyDescent="0.3">
      <c r="A200">
        <v>197</v>
      </c>
      <c r="B200" t="s">
        <v>223</v>
      </c>
      <c r="C200" t="s">
        <v>215</v>
      </c>
    </row>
    <row r="201" spans="1:3" x14ac:dyDescent="0.3">
      <c r="A201">
        <v>198</v>
      </c>
      <c r="B201" t="s">
        <v>223</v>
      </c>
      <c r="C201" t="s">
        <v>215</v>
      </c>
    </row>
    <row r="202" spans="1:3" x14ac:dyDescent="0.3">
      <c r="A202">
        <v>199</v>
      </c>
      <c r="B202" t="s">
        <v>223</v>
      </c>
      <c r="C202" t="s">
        <v>215</v>
      </c>
    </row>
    <row r="203" spans="1:3" x14ac:dyDescent="0.3">
      <c r="A203">
        <v>200</v>
      </c>
      <c r="B203" t="s">
        <v>223</v>
      </c>
      <c r="C203" t="s">
        <v>215</v>
      </c>
    </row>
    <row r="204" spans="1:3" x14ac:dyDescent="0.3">
      <c r="A204">
        <v>201</v>
      </c>
      <c r="B204" t="s">
        <v>223</v>
      </c>
      <c r="C204" t="s">
        <v>215</v>
      </c>
    </row>
    <row r="205" spans="1:3" x14ac:dyDescent="0.3">
      <c r="A205">
        <v>202</v>
      </c>
      <c r="B205" t="s">
        <v>223</v>
      </c>
      <c r="C205" t="s">
        <v>215</v>
      </c>
    </row>
    <row r="206" spans="1:3" x14ac:dyDescent="0.3">
      <c r="A206">
        <v>203</v>
      </c>
      <c r="B206" t="s">
        <v>223</v>
      </c>
      <c r="C206" t="s">
        <v>215</v>
      </c>
    </row>
    <row r="207" spans="1:3" x14ac:dyDescent="0.3">
      <c r="A207">
        <v>204</v>
      </c>
      <c r="B207" t="s">
        <v>223</v>
      </c>
      <c r="C207" t="s">
        <v>215</v>
      </c>
    </row>
    <row r="208" spans="1:3" x14ac:dyDescent="0.3">
      <c r="A208">
        <v>205</v>
      </c>
      <c r="B208" t="s">
        <v>223</v>
      </c>
      <c r="C208" t="s">
        <v>215</v>
      </c>
    </row>
    <row r="209" spans="1:3" x14ac:dyDescent="0.3">
      <c r="A209">
        <v>206</v>
      </c>
      <c r="B209" t="s">
        <v>223</v>
      </c>
      <c r="C209" t="s">
        <v>215</v>
      </c>
    </row>
    <row r="210" spans="1:3" x14ac:dyDescent="0.3">
      <c r="A210">
        <v>207</v>
      </c>
      <c r="B210" t="s">
        <v>223</v>
      </c>
      <c r="C210" t="s">
        <v>215</v>
      </c>
    </row>
    <row r="211" spans="1:3" x14ac:dyDescent="0.3">
      <c r="A211">
        <v>208</v>
      </c>
      <c r="B211" t="s">
        <v>223</v>
      </c>
      <c r="C211" t="s">
        <v>215</v>
      </c>
    </row>
    <row r="212" spans="1:3" x14ac:dyDescent="0.3">
      <c r="A212">
        <v>209</v>
      </c>
      <c r="B212" t="s">
        <v>223</v>
      </c>
      <c r="C212" t="s">
        <v>215</v>
      </c>
    </row>
    <row r="213" spans="1:3" x14ac:dyDescent="0.3">
      <c r="A213">
        <v>210</v>
      </c>
      <c r="B213" t="s">
        <v>223</v>
      </c>
      <c r="C213" t="s">
        <v>215</v>
      </c>
    </row>
    <row r="214" spans="1:3" x14ac:dyDescent="0.3">
      <c r="A214">
        <v>211</v>
      </c>
      <c r="B214" t="s">
        <v>223</v>
      </c>
      <c r="C214" t="s">
        <v>215</v>
      </c>
    </row>
    <row r="215" spans="1:3" x14ac:dyDescent="0.3">
      <c r="A215">
        <v>212</v>
      </c>
      <c r="B215" t="s">
        <v>223</v>
      </c>
      <c r="C215" t="s">
        <v>215</v>
      </c>
    </row>
    <row r="216" spans="1:3" x14ac:dyDescent="0.3">
      <c r="A216">
        <v>213</v>
      </c>
      <c r="B216" t="s">
        <v>223</v>
      </c>
      <c r="C216" t="s">
        <v>215</v>
      </c>
    </row>
    <row r="217" spans="1:3" x14ac:dyDescent="0.3">
      <c r="A217">
        <v>214</v>
      </c>
      <c r="B217" t="s">
        <v>223</v>
      </c>
      <c r="C217" t="s">
        <v>215</v>
      </c>
    </row>
    <row r="218" spans="1:3" x14ac:dyDescent="0.3">
      <c r="A218">
        <v>215</v>
      </c>
      <c r="B218" t="s">
        <v>223</v>
      </c>
      <c r="C218" t="s">
        <v>215</v>
      </c>
    </row>
    <row r="219" spans="1:3" x14ac:dyDescent="0.3">
      <c r="A219">
        <v>216</v>
      </c>
      <c r="B219" t="s">
        <v>223</v>
      </c>
      <c r="C219" t="s">
        <v>215</v>
      </c>
    </row>
    <row r="220" spans="1:3" x14ac:dyDescent="0.3">
      <c r="A220">
        <v>217</v>
      </c>
      <c r="B220" t="s">
        <v>223</v>
      </c>
      <c r="C220" t="s">
        <v>215</v>
      </c>
    </row>
    <row r="221" spans="1:3" x14ac:dyDescent="0.3">
      <c r="A221">
        <v>218</v>
      </c>
      <c r="B221" t="s">
        <v>223</v>
      </c>
      <c r="C221" t="s">
        <v>215</v>
      </c>
    </row>
    <row r="222" spans="1:3" x14ac:dyDescent="0.3">
      <c r="A222">
        <v>219</v>
      </c>
      <c r="B222" t="s">
        <v>223</v>
      </c>
      <c r="C222" t="s">
        <v>215</v>
      </c>
    </row>
    <row r="223" spans="1:3" x14ac:dyDescent="0.3">
      <c r="A223">
        <v>220</v>
      </c>
      <c r="B223" t="s">
        <v>223</v>
      </c>
      <c r="C223" t="s">
        <v>215</v>
      </c>
    </row>
    <row r="224" spans="1:3" x14ac:dyDescent="0.3">
      <c r="A224">
        <v>221</v>
      </c>
      <c r="B224" t="s">
        <v>223</v>
      </c>
      <c r="C224" t="s">
        <v>215</v>
      </c>
    </row>
    <row r="225" spans="1:3" x14ac:dyDescent="0.3">
      <c r="A225">
        <v>222</v>
      </c>
      <c r="B225" t="s">
        <v>223</v>
      </c>
      <c r="C225" t="s">
        <v>215</v>
      </c>
    </row>
    <row r="226" spans="1:3" x14ac:dyDescent="0.3">
      <c r="A226">
        <v>223</v>
      </c>
      <c r="B226" t="s">
        <v>223</v>
      </c>
      <c r="C226" t="s">
        <v>215</v>
      </c>
    </row>
    <row r="227" spans="1:3" x14ac:dyDescent="0.3">
      <c r="A227">
        <v>224</v>
      </c>
      <c r="B227" t="s">
        <v>223</v>
      </c>
      <c r="C227" t="s">
        <v>215</v>
      </c>
    </row>
    <row r="228" spans="1:3" x14ac:dyDescent="0.3">
      <c r="A228">
        <v>225</v>
      </c>
      <c r="B228" t="s">
        <v>223</v>
      </c>
      <c r="C228" t="s">
        <v>215</v>
      </c>
    </row>
    <row r="229" spans="1:3" x14ac:dyDescent="0.3">
      <c r="A229">
        <v>226</v>
      </c>
      <c r="B229" t="s">
        <v>223</v>
      </c>
      <c r="C229" t="s">
        <v>215</v>
      </c>
    </row>
    <row r="230" spans="1:3" x14ac:dyDescent="0.3">
      <c r="A230">
        <v>227</v>
      </c>
      <c r="B230" t="s">
        <v>223</v>
      </c>
      <c r="C230" t="s">
        <v>215</v>
      </c>
    </row>
    <row r="231" spans="1:3" x14ac:dyDescent="0.3">
      <c r="A231">
        <v>228</v>
      </c>
      <c r="B231" t="s">
        <v>223</v>
      </c>
      <c r="C231" t="s">
        <v>215</v>
      </c>
    </row>
    <row r="232" spans="1:3" x14ac:dyDescent="0.3">
      <c r="A232">
        <v>229</v>
      </c>
      <c r="B232" t="s">
        <v>223</v>
      </c>
      <c r="C232" t="s">
        <v>215</v>
      </c>
    </row>
    <row r="233" spans="1:3" x14ac:dyDescent="0.3">
      <c r="A233">
        <v>230</v>
      </c>
      <c r="B233" t="s">
        <v>223</v>
      </c>
      <c r="C233" t="s">
        <v>215</v>
      </c>
    </row>
    <row r="234" spans="1:3" x14ac:dyDescent="0.3">
      <c r="A234">
        <v>231</v>
      </c>
      <c r="B234" t="s">
        <v>223</v>
      </c>
      <c r="C234" t="s">
        <v>215</v>
      </c>
    </row>
    <row r="235" spans="1:3" x14ac:dyDescent="0.3">
      <c r="A235">
        <v>232</v>
      </c>
      <c r="B235" t="s">
        <v>223</v>
      </c>
      <c r="C235" t="s">
        <v>215</v>
      </c>
    </row>
    <row r="236" spans="1:3" x14ac:dyDescent="0.3">
      <c r="A236">
        <v>233</v>
      </c>
      <c r="B236" t="s">
        <v>223</v>
      </c>
      <c r="C236" t="s">
        <v>215</v>
      </c>
    </row>
    <row r="237" spans="1:3" x14ac:dyDescent="0.3">
      <c r="A237">
        <v>234</v>
      </c>
      <c r="B237" t="s">
        <v>223</v>
      </c>
      <c r="C237" t="s">
        <v>215</v>
      </c>
    </row>
    <row r="238" spans="1:3" x14ac:dyDescent="0.3">
      <c r="A238">
        <v>235</v>
      </c>
      <c r="B238" t="s">
        <v>223</v>
      </c>
      <c r="C238" t="s">
        <v>215</v>
      </c>
    </row>
    <row r="239" spans="1:3" x14ac:dyDescent="0.3">
      <c r="A239">
        <v>236</v>
      </c>
      <c r="B239" t="s">
        <v>223</v>
      </c>
      <c r="C239" t="s">
        <v>215</v>
      </c>
    </row>
    <row r="240" spans="1:3" x14ac:dyDescent="0.3">
      <c r="A240">
        <v>237</v>
      </c>
      <c r="B240" t="s">
        <v>223</v>
      </c>
      <c r="C240" t="s">
        <v>215</v>
      </c>
    </row>
    <row r="241" spans="1:3" x14ac:dyDescent="0.3">
      <c r="A241">
        <v>238</v>
      </c>
      <c r="B241" t="s">
        <v>223</v>
      </c>
      <c r="C241" t="s">
        <v>215</v>
      </c>
    </row>
    <row r="242" spans="1:3" x14ac:dyDescent="0.3">
      <c r="A242">
        <v>239</v>
      </c>
      <c r="B242" t="s">
        <v>223</v>
      </c>
      <c r="C242" t="s">
        <v>215</v>
      </c>
    </row>
    <row r="243" spans="1:3" x14ac:dyDescent="0.3">
      <c r="A243">
        <v>240</v>
      </c>
      <c r="B243" t="s">
        <v>223</v>
      </c>
      <c r="C243" t="s">
        <v>215</v>
      </c>
    </row>
    <row r="244" spans="1:3" x14ac:dyDescent="0.3">
      <c r="A244">
        <v>241</v>
      </c>
      <c r="B244" t="s">
        <v>223</v>
      </c>
      <c r="C244" t="s">
        <v>215</v>
      </c>
    </row>
    <row r="245" spans="1:3" x14ac:dyDescent="0.3">
      <c r="A245">
        <v>242</v>
      </c>
      <c r="B245" t="s">
        <v>223</v>
      </c>
      <c r="C245" t="s">
        <v>215</v>
      </c>
    </row>
    <row r="246" spans="1:3" x14ac:dyDescent="0.3">
      <c r="A246">
        <v>243</v>
      </c>
      <c r="B246" t="s">
        <v>223</v>
      </c>
      <c r="C246" t="s">
        <v>215</v>
      </c>
    </row>
    <row r="247" spans="1:3" x14ac:dyDescent="0.3">
      <c r="A247">
        <v>244</v>
      </c>
      <c r="B247" t="s">
        <v>223</v>
      </c>
      <c r="C247" t="s">
        <v>215</v>
      </c>
    </row>
    <row r="248" spans="1:3" x14ac:dyDescent="0.3">
      <c r="A248">
        <v>245</v>
      </c>
      <c r="B248" t="s">
        <v>223</v>
      </c>
      <c r="C248" t="s">
        <v>215</v>
      </c>
    </row>
    <row r="249" spans="1:3" x14ac:dyDescent="0.3">
      <c r="A249">
        <v>246</v>
      </c>
      <c r="B249" t="s">
        <v>223</v>
      </c>
      <c r="C249" t="s">
        <v>215</v>
      </c>
    </row>
    <row r="250" spans="1:3" x14ac:dyDescent="0.3">
      <c r="A250">
        <v>247</v>
      </c>
      <c r="B250" t="s">
        <v>223</v>
      </c>
      <c r="C250" t="s">
        <v>215</v>
      </c>
    </row>
    <row r="251" spans="1:3" x14ac:dyDescent="0.3">
      <c r="A251">
        <v>248</v>
      </c>
      <c r="B251" t="s">
        <v>223</v>
      </c>
      <c r="C251" t="s">
        <v>215</v>
      </c>
    </row>
    <row r="252" spans="1:3" x14ac:dyDescent="0.3">
      <c r="A252">
        <v>249</v>
      </c>
      <c r="B252" t="s">
        <v>223</v>
      </c>
      <c r="C252" t="s">
        <v>215</v>
      </c>
    </row>
    <row r="253" spans="1:3" x14ac:dyDescent="0.3">
      <c r="A253">
        <v>250</v>
      </c>
      <c r="B253" t="s">
        <v>223</v>
      </c>
      <c r="C253" t="s">
        <v>215</v>
      </c>
    </row>
    <row r="254" spans="1:3" x14ac:dyDescent="0.3">
      <c r="A254">
        <v>251</v>
      </c>
      <c r="B254" t="s">
        <v>223</v>
      </c>
      <c r="C254" t="s">
        <v>215</v>
      </c>
    </row>
    <row r="255" spans="1:3" x14ac:dyDescent="0.3">
      <c r="A255">
        <v>252</v>
      </c>
      <c r="B255" t="s">
        <v>223</v>
      </c>
      <c r="C255" t="s">
        <v>215</v>
      </c>
    </row>
    <row r="256" spans="1:3" x14ac:dyDescent="0.3">
      <c r="A256">
        <v>253</v>
      </c>
      <c r="B256" t="s">
        <v>223</v>
      </c>
      <c r="C256" t="s">
        <v>215</v>
      </c>
    </row>
    <row r="257" spans="1:3" x14ac:dyDescent="0.3">
      <c r="A257">
        <v>254</v>
      </c>
      <c r="B257" t="s">
        <v>223</v>
      </c>
      <c r="C257" t="s">
        <v>215</v>
      </c>
    </row>
    <row r="258" spans="1:3" x14ac:dyDescent="0.3">
      <c r="A258">
        <v>255</v>
      </c>
      <c r="B258" t="s">
        <v>223</v>
      </c>
      <c r="C258" t="s">
        <v>215</v>
      </c>
    </row>
    <row r="259" spans="1:3" x14ac:dyDescent="0.3">
      <c r="A259">
        <v>256</v>
      </c>
      <c r="B259" t="s">
        <v>223</v>
      </c>
      <c r="C259" t="s">
        <v>215</v>
      </c>
    </row>
    <row r="260" spans="1:3" x14ac:dyDescent="0.3">
      <c r="A260">
        <v>257</v>
      </c>
      <c r="B260" t="s">
        <v>223</v>
      </c>
      <c r="C260" t="s">
        <v>215</v>
      </c>
    </row>
    <row r="261" spans="1:3" x14ac:dyDescent="0.3">
      <c r="A261">
        <v>258</v>
      </c>
      <c r="B261" t="s">
        <v>223</v>
      </c>
      <c r="C261" t="s">
        <v>215</v>
      </c>
    </row>
    <row r="262" spans="1:3" x14ac:dyDescent="0.3">
      <c r="A262">
        <v>259</v>
      </c>
      <c r="B262" t="s">
        <v>223</v>
      </c>
      <c r="C262" t="s">
        <v>215</v>
      </c>
    </row>
    <row r="263" spans="1:3" x14ac:dyDescent="0.3">
      <c r="A263">
        <v>260</v>
      </c>
      <c r="B263" t="s">
        <v>223</v>
      </c>
      <c r="C263" t="s">
        <v>215</v>
      </c>
    </row>
    <row r="264" spans="1:3" x14ac:dyDescent="0.3">
      <c r="A264">
        <v>261</v>
      </c>
      <c r="B264" t="s">
        <v>223</v>
      </c>
      <c r="C264" t="s">
        <v>215</v>
      </c>
    </row>
    <row r="265" spans="1:3" x14ac:dyDescent="0.3">
      <c r="A265">
        <v>262</v>
      </c>
      <c r="B265" t="s">
        <v>223</v>
      </c>
      <c r="C265" t="s">
        <v>215</v>
      </c>
    </row>
    <row r="266" spans="1:3" x14ac:dyDescent="0.3">
      <c r="A266">
        <v>263</v>
      </c>
      <c r="B266" t="s">
        <v>223</v>
      </c>
      <c r="C266" t="s">
        <v>215</v>
      </c>
    </row>
    <row r="267" spans="1:3" x14ac:dyDescent="0.3">
      <c r="A267">
        <v>264</v>
      </c>
      <c r="B267" t="s">
        <v>223</v>
      </c>
      <c r="C267" t="s">
        <v>215</v>
      </c>
    </row>
    <row r="268" spans="1:3" x14ac:dyDescent="0.3">
      <c r="A268">
        <v>265</v>
      </c>
      <c r="B268" t="s">
        <v>223</v>
      </c>
      <c r="C268" t="s">
        <v>215</v>
      </c>
    </row>
    <row r="269" spans="1:3" x14ac:dyDescent="0.3">
      <c r="A269">
        <v>266</v>
      </c>
      <c r="B269" t="s">
        <v>223</v>
      </c>
      <c r="C269" t="s">
        <v>215</v>
      </c>
    </row>
    <row r="270" spans="1:3" x14ac:dyDescent="0.3">
      <c r="A270">
        <v>267</v>
      </c>
      <c r="B270" t="s">
        <v>223</v>
      </c>
      <c r="C270" t="s">
        <v>215</v>
      </c>
    </row>
    <row r="271" spans="1:3" x14ac:dyDescent="0.3">
      <c r="A271">
        <v>268</v>
      </c>
      <c r="B271" t="s">
        <v>223</v>
      </c>
      <c r="C271" t="s">
        <v>215</v>
      </c>
    </row>
    <row r="272" spans="1:3" x14ac:dyDescent="0.3">
      <c r="A272">
        <v>269</v>
      </c>
      <c r="B272" t="s">
        <v>223</v>
      </c>
      <c r="C272" t="s">
        <v>215</v>
      </c>
    </row>
    <row r="273" spans="1:3" x14ac:dyDescent="0.3">
      <c r="A273">
        <v>270</v>
      </c>
      <c r="B273" t="s">
        <v>223</v>
      </c>
      <c r="C273" t="s">
        <v>215</v>
      </c>
    </row>
    <row r="274" spans="1:3" x14ac:dyDescent="0.3">
      <c r="A274">
        <v>271</v>
      </c>
      <c r="B274" t="s">
        <v>223</v>
      </c>
      <c r="C274" t="s">
        <v>215</v>
      </c>
    </row>
    <row r="275" spans="1:3" x14ac:dyDescent="0.3">
      <c r="A275">
        <v>272</v>
      </c>
      <c r="B275" t="s">
        <v>223</v>
      </c>
      <c r="C275" t="s">
        <v>215</v>
      </c>
    </row>
    <row r="276" spans="1:3" x14ac:dyDescent="0.3">
      <c r="A276">
        <v>273</v>
      </c>
      <c r="B276" t="s">
        <v>223</v>
      </c>
      <c r="C276" t="s">
        <v>215</v>
      </c>
    </row>
    <row r="277" spans="1:3" x14ac:dyDescent="0.3">
      <c r="A277">
        <v>274</v>
      </c>
      <c r="B277" t="s">
        <v>223</v>
      </c>
      <c r="C277" t="s">
        <v>215</v>
      </c>
    </row>
    <row r="278" spans="1:3" x14ac:dyDescent="0.3">
      <c r="A278">
        <v>275</v>
      </c>
      <c r="B278" t="s">
        <v>223</v>
      </c>
      <c r="C278" t="s">
        <v>215</v>
      </c>
    </row>
    <row r="279" spans="1:3" x14ac:dyDescent="0.3">
      <c r="A279">
        <v>276</v>
      </c>
      <c r="B279" t="s">
        <v>223</v>
      </c>
      <c r="C279" t="s">
        <v>215</v>
      </c>
    </row>
    <row r="280" spans="1:3" x14ac:dyDescent="0.3">
      <c r="A280">
        <v>277</v>
      </c>
      <c r="B280" t="s">
        <v>223</v>
      </c>
      <c r="C280" t="s">
        <v>215</v>
      </c>
    </row>
    <row r="281" spans="1:3" x14ac:dyDescent="0.3">
      <c r="A281">
        <v>278</v>
      </c>
      <c r="B281" t="s">
        <v>223</v>
      </c>
      <c r="C281" t="s">
        <v>215</v>
      </c>
    </row>
    <row r="282" spans="1:3" x14ac:dyDescent="0.3">
      <c r="A282">
        <v>279</v>
      </c>
      <c r="B282" t="s">
        <v>223</v>
      </c>
      <c r="C282" t="s">
        <v>215</v>
      </c>
    </row>
    <row r="283" spans="1:3" x14ac:dyDescent="0.3">
      <c r="A283">
        <v>280</v>
      </c>
      <c r="B283" t="s">
        <v>223</v>
      </c>
      <c r="C283" t="s">
        <v>215</v>
      </c>
    </row>
    <row r="284" spans="1:3" x14ac:dyDescent="0.3">
      <c r="A284">
        <v>281</v>
      </c>
      <c r="B284" t="s">
        <v>223</v>
      </c>
      <c r="C284" t="s">
        <v>215</v>
      </c>
    </row>
    <row r="285" spans="1:3" x14ac:dyDescent="0.3">
      <c r="A285">
        <v>282</v>
      </c>
      <c r="B285" t="s">
        <v>223</v>
      </c>
      <c r="C285" t="s">
        <v>215</v>
      </c>
    </row>
    <row r="286" spans="1:3" x14ac:dyDescent="0.3">
      <c r="A286">
        <v>283</v>
      </c>
      <c r="B286" t="s">
        <v>223</v>
      </c>
      <c r="C286" t="s">
        <v>215</v>
      </c>
    </row>
    <row r="287" spans="1:3" x14ac:dyDescent="0.3">
      <c r="A287">
        <v>284</v>
      </c>
      <c r="B287" t="s">
        <v>223</v>
      </c>
      <c r="C287" t="s">
        <v>215</v>
      </c>
    </row>
    <row r="288" spans="1:3" x14ac:dyDescent="0.3">
      <c r="A288">
        <v>285</v>
      </c>
      <c r="B288" t="s">
        <v>223</v>
      </c>
      <c r="C288" t="s">
        <v>215</v>
      </c>
    </row>
    <row r="289" spans="1:3" x14ac:dyDescent="0.3">
      <c r="A289">
        <v>286</v>
      </c>
      <c r="B289" t="s">
        <v>223</v>
      </c>
      <c r="C289" t="s">
        <v>215</v>
      </c>
    </row>
    <row r="290" spans="1:3" x14ac:dyDescent="0.3">
      <c r="A290">
        <v>287</v>
      </c>
      <c r="B290" t="s">
        <v>223</v>
      </c>
      <c r="C290" t="s">
        <v>215</v>
      </c>
    </row>
    <row r="291" spans="1:3" x14ac:dyDescent="0.3">
      <c r="A291">
        <v>288</v>
      </c>
      <c r="B291" t="s">
        <v>223</v>
      </c>
      <c r="C291" t="s">
        <v>215</v>
      </c>
    </row>
    <row r="292" spans="1:3" x14ac:dyDescent="0.3">
      <c r="A292">
        <v>289</v>
      </c>
      <c r="B292" t="s">
        <v>223</v>
      </c>
      <c r="C292" t="s">
        <v>215</v>
      </c>
    </row>
    <row r="293" spans="1:3" x14ac:dyDescent="0.3">
      <c r="A293">
        <v>290</v>
      </c>
      <c r="B293" t="s">
        <v>223</v>
      </c>
      <c r="C293" t="s">
        <v>215</v>
      </c>
    </row>
    <row r="294" spans="1:3" x14ac:dyDescent="0.3">
      <c r="A294">
        <v>291</v>
      </c>
      <c r="B294" t="s">
        <v>223</v>
      </c>
      <c r="C294" t="s">
        <v>215</v>
      </c>
    </row>
    <row r="295" spans="1:3" x14ac:dyDescent="0.3">
      <c r="A295">
        <v>292</v>
      </c>
      <c r="B295" t="s">
        <v>223</v>
      </c>
      <c r="C295" t="s">
        <v>215</v>
      </c>
    </row>
    <row r="296" spans="1:3" x14ac:dyDescent="0.3">
      <c r="A296">
        <v>293</v>
      </c>
      <c r="B296" t="s">
        <v>223</v>
      </c>
      <c r="C296" t="s">
        <v>215</v>
      </c>
    </row>
    <row r="297" spans="1:3" x14ac:dyDescent="0.3">
      <c r="A297">
        <v>294</v>
      </c>
      <c r="B297" t="s">
        <v>223</v>
      </c>
      <c r="C297" t="s">
        <v>215</v>
      </c>
    </row>
    <row r="298" spans="1:3" x14ac:dyDescent="0.3">
      <c r="A298">
        <v>295</v>
      </c>
      <c r="B298" t="s">
        <v>223</v>
      </c>
      <c r="C298" t="s">
        <v>215</v>
      </c>
    </row>
    <row r="299" spans="1:3" x14ac:dyDescent="0.3">
      <c r="A299">
        <v>296</v>
      </c>
      <c r="B299" t="s">
        <v>223</v>
      </c>
      <c r="C299" t="s">
        <v>215</v>
      </c>
    </row>
    <row r="300" spans="1:3" x14ac:dyDescent="0.3">
      <c r="A300">
        <v>297</v>
      </c>
      <c r="B300" t="s">
        <v>223</v>
      </c>
      <c r="C300" t="s">
        <v>215</v>
      </c>
    </row>
    <row r="301" spans="1:3" x14ac:dyDescent="0.3">
      <c r="A301">
        <v>298</v>
      </c>
      <c r="B301" t="s">
        <v>223</v>
      </c>
      <c r="C301" t="s">
        <v>215</v>
      </c>
    </row>
    <row r="302" spans="1:3" x14ac:dyDescent="0.3">
      <c r="A302">
        <v>299</v>
      </c>
      <c r="B302" t="s">
        <v>223</v>
      </c>
      <c r="C302" t="s">
        <v>215</v>
      </c>
    </row>
    <row r="303" spans="1:3" x14ac:dyDescent="0.3">
      <c r="A303">
        <v>300</v>
      </c>
      <c r="B303" t="s">
        <v>223</v>
      </c>
      <c r="C303" t="s">
        <v>215</v>
      </c>
    </row>
    <row r="304" spans="1:3" x14ac:dyDescent="0.3">
      <c r="A304">
        <v>301</v>
      </c>
      <c r="B304" t="s">
        <v>223</v>
      </c>
      <c r="C304" t="s">
        <v>215</v>
      </c>
    </row>
    <row r="305" spans="1:3" x14ac:dyDescent="0.3">
      <c r="A305">
        <v>302</v>
      </c>
      <c r="B305" t="s">
        <v>223</v>
      </c>
      <c r="C305" t="s">
        <v>215</v>
      </c>
    </row>
    <row r="306" spans="1:3" x14ac:dyDescent="0.3">
      <c r="A306">
        <v>303</v>
      </c>
      <c r="B306" t="s">
        <v>223</v>
      </c>
      <c r="C306" t="s">
        <v>215</v>
      </c>
    </row>
    <row r="307" spans="1:3" x14ac:dyDescent="0.3">
      <c r="A307">
        <v>304</v>
      </c>
      <c r="B307" t="s">
        <v>223</v>
      </c>
      <c r="C307" t="s">
        <v>215</v>
      </c>
    </row>
    <row r="308" spans="1:3" x14ac:dyDescent="0.3">
      <c r="A308">
        <v>305</v>
      </c>
      <c r="B308" t="s">
        <v>223</v>
      </c>
      <c r="C308" t="s">
        <v>215</v>
      </c>
    </row>
    <row r="309" spans="1:3" x14ac:dyDescent="0.3">
      <c r="A309">
        <v>306</v>
      </c>
      <c r="B309" t="s">
        <v>223</v>
      </c>
      <c r="C309" t="s">
        <v>215</v>
      </c>
    </row>
    <row r="310" spans="1:3" x14ac:dyDescent="0.3">
      <c r="A310">
        <v>307</v>
      </c>
      <c r="B310" t="s">
        <v>223</v>
      </c>
      <c r="C310" t="s">
        <v>215</v>
      </c>
    </row>
    <row r="311" spans="1:3" x14ac:dyDescent="0.3">
      <c r="A311">
        <v>308</v>
      </c>
      <c r="B311" t="s">
        <v>223</v>
      </c>
      <c r="C311" t="s">
        <v>215</v>
      </c>
    </row>
    <row r="312" spans="1:3" x14ac:dyDescent="0.3">
      <c r="A312">
        <v>309</v>
      </c>
      <c r="B312" t="s">
        <v>223</v>
      </c>
      <c r="C312" t="s">
        <v>215</v>
      </c>
    </row>
    <row r="313" spans="1:3" x14ac:dyDescent="0.3">
      <c r="A313">
        <v>310</v>
      </c>
      <c r="B313" t="s">
        <v>223</v>
      </c>
      <c r="C313" t="s">
        <v>215</v>
      </c>
    </row>
    <row r="314" spans="1:3" x14ac:dyDescent="0.3">
      <c r="A314">
        <v>311</v>
      </c>
      <c r="B314" t="s">
        <v>223</v>
      </c>
      <c r="C314" t="s">
        <v>215</v>
      </c>
    </row>
    <row r="315" spans="1:3" x14ac:dyDescent="0.3">
      <c r="A315">
        <v>312</v>
      </c>
      <c r="B315" t="s">
        <v>223</v>
      </c>
      <c r="C315" t="s">
        <v>215</v>
      </c>
    </row>
    <row r="316" spans="1:3" x14ac:dyDescent="0.3">
      <c r="A316">
        <v>313</v>
      </c>
      <c r="B316" t="s">
        <v>223</v>
      </c>
      <c r="C316" t="s">
        <v>215</v>
      </c>
    </row>
    <row r="317" spans="1:3" x14ac:dyDescent="0.3">
      <c r="A317">
        <v>314</v>
      </c>
      <c r="B317" t="s">
        <v>223</v>
      </c>
      <c r="C317" t="s">
        <v>215</v>
      </c>
    </row>
    <row r="318" spans="1:3" x14ac:dyDescent="0.3">
      <c r="A318">
        <v>315</v>
      </c>
      <c r="B318" t="s">
        <v>223</v>
      </c>
      <c r="C318" t="s">
        <v>215</v>
      </c>
    </row>
    <row r="319" spans="1:3" x14ac:dyDescent="0.3">
      <c r="A319">
        <v>316</v>
      </c>
      <c r="B319" t="s">
        <v>223</v>
      </c>
      <c r="C319" t="s">
        <v>215</v>
      </c>
    </row>
    <row r="320" spans="1:3" x14ac:dyDescent="0.3">
      <c r="A320">
        <v>317</v>
      </c>
      <c r="B320" t="s">
        <v>223</v>
      </c>
      <c r="C320" t="s">
        <v>215</v>
      </c>
    </row>
    <row r="321" spans="1:3" x14ac:dyDescent="0.3">
      <c r="A321">
        <v>318</v>
      </c>
      <c r="B321" t="s">
        <v>223</v>
      </c>
      <c r="C321" t="s">
        <v>215</v>
      </c>
    </row>
    <row r="322" spans="1:3" x14ac:dyDescent="0.3">
      <c r="A322">
        <v>319</v>
      </c>
      <c r="B322" t="s">
        <v>223</v>
      </c>
      <c r="C322" t="s">
        <v>215</v>
      </c>
    </row>
    <row r="323" spans="1:3" x14ac:dyDescent="0.3">
      <c r="A323">
        <v>320</v>
      </c>
      <c r="B323" t="s">
        <v>223</v>
      </c>
      <c r="C323" t="s">
        <v>215</v>
      </c>
    </row>
    <row r="324" spans="1:3" x14ac:dyDescent="0.3">
      <c r="A324">
        <v>321</v>
      </c>
      <c r="B324" t="s">
        <v>223</v>
      </c>
      <c r="C324" t="s">
        <v>215</v>
      </c>
    </row>
    <row r="325" spans="1:3" x14ac:dyDescent="0.3">
      <c r="A325">
        <v>322</v>
      </c>
      <c r="B325" t="s">
        <v>223</v>
      </c>
      <c r="C325" t="s">
        <v>215</v>
      </c>
    </row>
    <row r="326" spans="1:3" x14ac:dyDescent="0.3">
      <c r="A326">
        <v>323</v>
      </c>
      <c r="B326" t="s">
        <v>223</v>
      </c>
      <c r="C326" t="s">
        <v>215</v>
      </c>
    </row>
    <row r="327" spans="1:3" x14ac:dyDescent="0.3">
      <c r="A327">
        <v>324</v>
      </c>
      <c r="B327" t="s">
        <v>223</v>
      </c>
      <c r="C327" t="s">
        <v>215</v>
      </c>
    </row>
    <row r="328" spans="1:3" x14ac:dyDescent="0.3">
      <c r="A328">
        <v>325</v>
      </c>
      <c r="B328" t="s">
        <v>223</v>
      </c>
      <c r="C328" t="s">
        <v>215</v>
      </c>
    </row>
    <row r="329" spans="1:3" x14ac:dyDescent="0.3">
      <c r="A329">
        <v>326</v>
      </c>
      <c r="B329" t="s">
        <v>223</v>
      </c>
      <c r="C329" t="s">
        <v>215</v>
      </c>
    </row>
    <row r="330" spans="1:3" x14ac:dyDescent="0.3">
      <c r="A330">
        <v>327</v>
      </c>
      <c r="B330" t="s">
        <v>223</v>
      </c>
      <c r="C330" t="s">
        <v>215</v>
      </c>
    </row>
    <row r="331" spans="1:3" x14ac:dyDescent="0.3">
      <c r="A331">
        <v>328</v>
      </c>
      <c r="B331" t="s">
        <v>223</v>
      </c>
      <c r="C331" t="s">
        <v>215</v>
      </c>
    </row>
    <row r="332" spans="1:3" x14ac:dyDescent="0.3">
      <c r="A332">
        <v>329</v>
      </c>
      <c r="B332" t="s">
        <v>223</v>
      </c>
      <c r="C332" t="s">
        <v>215</v>
      </c>
    </row>
    <row r="333" spans="1:3" x14ac:dyDescent="0.3">
      <c r="A333">
        <v>330</v>
      </c>
      <c r="B333" t="s">
        <v>223</v>
      </c>
      <c r="C333" t="s">
        <v>215</v>
      </c>
    </row>
    <row r="334" spans="1:3" x14ac:dyDescent="0.3">
      <c r="A334">
        <v>331</v>
      </c>
      <c r="B334" t="s">
        <v>223</v>
      </c>
      <c r="C334" t="s">
        <v>215</v>
      </c>
    </row>
    <row r="335" spans="1:3" x14ac:dyDescent="0.3">
      <c r="A335">
        <v>332</v>
      </c>
      <c r="B335" t="s">
        <v>223</v>
      </c>
      <c r="C335" t="s">
        <v>215</v>
      </c>
    </row>
    <row r="336" spans="1:3" x14ac:dyDescent="0.3">
      <c r="A336">
        <v>333</v>
      </c>
      <c r="B336" t="s">
        <v>223</v>
      </c>
      <c r="C336" t="s">
        <v>215</v>
      </c>
    </row>
    <row r="337" spans="1:3" x14ac:dyDescent="0.3">
      <c r="A337">
        <v>334</v>
      </c>
      <c r="B337" t="s">
        <v>223</v>
      </c>
      <c r="C337" t="s">
        <v>215</v>
      </c>
    </row>
    <row r="338" spans="1:3" x14ac:dyDescent="0.3">
      <c r="A338">
        <v>335</v>
      </c>
      <c r="B338" t="s">
        <v>223</v>
      </c>
      <c r="C338" t="s">
        <v>215</v>
      </c>
    </row>
    <row r="339" spans="1:3" x14ac:dyDescent="0.3">
      <c r="A339">
        <v>336</v>
      </c>
      <c r="B339" t="s">
        <v>223</v>
      </c>
      <c r="C339" t="s">
        <v>215</v>
      </c>
    </row>
    <row r="340" spans="1:3" x14ac:dyDescent="0.3">
      <c r="A340">
        <v>337</v>
      </c>
      <c r="B340" t="s">
        <v>223</v>
      </c>
      <c r="C340" t="s">
        <v>215</v>
      </c>
    </row>
    <row r="341" spans="1:3" x14ac:dyDescent="0.3">
      <c r="A341">
        <v>338</v>
      </c>
      <c r="B341" t="s">
        <v>223</v>
      </c>
      <c r="C341" t="s">
        <v>215</v>
      </c>
    </row>
    <row r="342" spans="1:3" x14ac:dyDescent="0.3">
      <c r="A342">
        <v>339</v>
      </c>
      <c r="B342" t="s">
        <v>223</v>
      </c>
      <c r="C342" t="s">
        <v>215</v>
      </c>
    </row>
    <row r="343" spans="1:3" x14ac:dyDescent="0.3">
      <c r="A343">
        <v>340</v>
      </c>
      <c r="B343" t="s">
        <v>223</v>
      </c>
      <c r="C343" t="s">
        <v>215</v>
      </c>
    </row>
    <row r="344" spans="1:3" x14ac:dyDescent="0.3">
      <c r="A344">
        <v>341</v>
      </c>
      <c r="B344" t="s">
        <v>223</v>
      </c>
      <c r="C344" t="s">
        <v>215</v>
      </c>
    </row>
    <row r="345" spans="1:3" x14ac:dyDescent="0.3">
      <c r="A345">
        <v>342</v>
      </c>
      <c r="B345" t="s">
        <v>223</v>
      </c>
      <c r="C345" t="s">
        <v>215</v>
      </c>
    </row>
    <row r="346" spans="1:3" x14ac:dyDescent="0.3">
      <c r="A346">
        <v>343</v>
      </c>
      <c r="B346" t="s">
        <v>223</v>
      </c>
      <c r="C346" t="s">
        <v>215</v>
      </c>
    </row>
    <row r="347" spans="1:3" x14ac:dyDescent="0.3">
      <c r="A347">
        <v>344</v>
      </c>
      <c r="B347" t="s">
        <v>223</v>
      </c>
      <c r="C347" t="s">
        <v>215</v>
      </c>
    </row>
    <row r="348" spans="1:3" x14ac:dyDescent="0.3">
      <c r="A348">
        <v>345</v>
      </c>
      <c r="B348" t="s">
        <v>223</v>
      </c>
      <c r="C348" t="s">
        <v>215</v>
      </c>
    </row>
    <row r="349" spans="1:3" x14ac:dyDescent="0.3">
      <c r="A349">
        <v>346</v>
      </c>
      <c r="B349" t="s">
        <v>223</v>
      </c>
      <c r="C349" t="s">
        <v>215</v>
      </c>
    </row>
    <row r="350" spans="1:3" x14ac:dyDescent="0.3">
      <c r="A350">
        <v>347</v>
      </c>
      <c r="B350" t="s">
        <v>223</v>
      </c>
      <c r="C350" t="s">
        <v>215</v>
      </c>
    </row>
    <row r="351" spans="1:3" x14ac:dyDescent="0.3">
      <c r="A351">
        <v>348</v>
      </c>
      <c r="B351" t="s">
        <v>223</v>
      </c>
      <c r="C351" t="s">
        <v>215</v>
      </c>
    </row>
    <row r="352" spans="1:3" x14ac:dyDescent="0.3">
      <c r="A352">
        <v>349</v>
      </c>
      <c r="B352" t="s">
        <v>223</v>
      </c>
      <c r="C352" t="s">
        <v>215</v>
      </c>
    </row>
    <row r="353" spans="1:3" x14ac:dyDescent="0.3">
      <c r="A353">
        <v>350</v>
      </c>
      <c r="B353" t="s">
        <v>223</v>
      </c>
      <c r="C353" t="s">
        <v>215</v>
      </c>
    </row>
    <row r="354" spans="1:3" x14ac:dyDescent="0.3">
      <c r="A354">
        <v>351</v>
      </c>
      <c r="B354" t="s">
        <v>223</v>
      </c>
      <c r="C354" t="s">
        <v>215</v>
      </c>
    </row>
    <row r="355" spans="1:3" x14ac:dyDescent="0.3">
      <c r="A355">
        <v>352</v>
      </c>
      <c r="B355" t="s">
        <v>223</v>
      </c>
      <c r="C355" t="s">
        <v>215</v>
      </c>
    </row>
    <row r="356" spans="1:3" x14ac:dyDescent="0.3">
      <c r="A356">
        <v>353</v>
      </c>
      <c r="B356" t="s">
        <v>1042</v>
      </c>
      <c r="C356" t="s">
        <v>215</v>
      </c>
    </row>
    <row r="357" spans="1:3" x14ac:dyDescent="0.3">
      <c r="A357">
        <v>354</v>
      </c>
      <c r="B357" t="s">
        <v>1042</v>
      </c>
      <c r="C357" t="s">
        <v>215</v>
      </c>
    </row>
    <row r="358" spans="1:3" x14ac:dyDescent="0.3">
      <c r="A358">
        <v>355</v>
      </c>
      <c r="B358" t="s">
        <v>1042</v>
      </c>
      <c r="C358" t="s">
        <v>215</v>
      </c>
    </row>
    <row r="359" spans="1:3" x14ac:dyDescent="0.3">
      <c r="A359">
        <v>356</v>
      </c>
      <c r="B359" t="s">
        <v>1042</v>
      </c>
      <c r="C359" t="s">
        <v>215</v>
      </c>
    </row>
    <row r="360" spans="1:3" x14ac:dyDescent="0.3">
      <c r="A360">
        <v>357</v>
      </c>
      <c r="B360" t="s">
        <v>1042</v>
      </c>
      <c r="C360" t="s">
        <v>215</v>
      </c>
    </row>
    <row r="361" spans="1:3" x14ac:dyDescent="0.3">
      <c r="A361">
        <v>358</v>
      </c>
      <c r="B361" t="s">
        <v>1042</v>
      </c>
      <c r="C361" t="s">
        <v>215</v>
      </c>
    </row>
    <row r="362" spans="1:3" x14ac:dyDescent="0.3">
      <c r="A362">
        <v>359</v>
      </c>
      <c r="B362" t="s">
        <v>1042</v>
      </c>
      <c r="C362" t="s">
        <v>215</v>
      </c>
    </row>
    <row r="363" spans="1:3" x14ac:dyDescent="0.3">
      <c r="A363">
        <v>360</v>
      </c>
      <c r="B363" t="s">
        <v>1042</v>
      </c>
      <c r="C36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63"/>
  <sheetViews>
    <sheetView topLeftCell="A3" workbookViewId="0">
      <selection activeCell="A3" sqref="A3"/>
    </sheetView>
  </sheetViews>
  <sheetFormatPr baseColWidth="10" defaultColWidth="9.109375" defaultRowHeight="14.4" x14ac:dyDescent="0.3"/>
  <cols>
    <col min="1" max="1" width="4"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0</v>
      </c>
      <c r="D4">
        <v>0</v>
      </c>
      <c r="E4" t="s">
        <v>212</v>
      </c>
      <c r="F4" t="s">
        <v>215</v>
      </c>
    </row>
    <row r="5" spans="1:6" x14ac:dyDescent="0.3">
      <c r="A5">
        <v>2</v>
      </c>
      <c r="B5" t="s">
        <v>214</v>
      </c>
      <c r="C5">
        <v>23</v>
      </c>
      <c r="D5">
        <v>0</v>
      </c>
      <c r="E5" t="s">
        <v>212</v>
      </c>
      <c r="F5" t="s">
        <v>215</v>
      </c>
    </row>
    <row r="6" spans="1:6" x14ac:dyDescent="0.3">
      <c r="A6">
        <v>3</v>
      </c>
      <c r="B6" t="s">
        <v>214</v>
      </c>
      <c r="C6">
        <v>23</v>
      </c>
      <c r="D6">
        <v>0</v>
      </c>
      <c r="E6" t="s">
        <v>212</v>
      </c>
      <c r="F6" t="s">
        <v>215</v>
      </c>
    </row>
    <row r="7" spans="1:6" x14ac:dyDescent="0.3">
      <c r="A7">
        <v>4</v>
      </c>
      <c r="B7" t="s">
        <v>214</v>
      </c>
      <c r="C7">
        <v>0</v>
      </c>
      <c r="D7">
        <v>0</v>
      </c>
      <c r="E7" t="s">
        <v>212</v>
      </c>
      <c r="F7" t="s">
        <v>215</v>
      </c>
    </row>
    <row r="8" spans="1:6" x14ac:dyDescent="0.3">
      <c r="A8">
        <v>5</v>
      </c>
      <c r="B8" t="s">
        <v>214</v>
      </c>
      <c r="C8">
        <v>0</v>
      </c>
      <c r="D8">
        <v>0</v>
      </c>
      <c r="E8" t="s">
        <v>212</v>
      </c>
      <c r="F8" t="s">
        <v>215</v>
      </c>
    </row>
    <row r="9" spans="1:6" x14ac:dyDescent="0.3">
      <c r="A9">
        <v>6</v>
      </c>
      <c r="B9" t="s">
        <v>214</v>
      </c>
      <c r="C9">
        <v>27.5</v>
      </c>
      <c r="D9">
        <v>0</v>
      </c>
      <c r="E9" t="s">
        <v>212</v>
      </c>
      <c r="F9" t="s">
        <v>215</v>
      </c>
    </row>
    <row r="10" spans="1:6" x14ac:dyDescent="0.3">
      <c r="A10">
        <v>7</v>
      </c>
      <c r="B10" t="s">
        <v>214</v>
      </c>
      <c r="C10">
        <v>23</v>
      </c>
      <c r="D10">
        <v>0</v>
      </c>
      <c r="E10" t="s">
        <v>212</v>
      </c>
      <c r="F10" t="s">
        <v>215</v>
      </c>
    </row>
    <row r="11" spans="1:6" x14ac:dyDescent="0.3">
      <c r="A11">
        <v>8</v>
      </c>
      <c r="B11" t="s">
        <v>214</v>
      </c>
      <c r="C11">
        <v>23</v>
      </c>
      <c r="D11">
        <v>0</v>
      </c>
      <c r="E11" t="s">
        <v>212</v>
      </c>
      <c r="F11" t="s">
        <v>215</v>
      </c>
    </row>
    <row r="12" spans="1:6" x14ac:dyDescent="0.3">
      <c r="A12">
        <v>9</v>
      </c>
      <c r="B12" t="s">
        <v>214</v>
      </c>
      <c r="C12">
        <v>23</v>
      </c>
      <c r="D12">
        <v>0</v>
      </c>
      <c r="E12" t="s">
        <v>212</v>
      </c>
      <c r="F12" t="s">
        <v>215</v>
      </c>
    </row>
    <row r="13" spans="1:6" x14ac:dyDescent="0.3">
      <c r="A13">
        <v>10</v>
      </c>
      <c r="B13" t="s">
        <v>214</v>
      </c>
      <c r="C13">
        <v>23</v>
      </c>
      <c r="D13">
        <v>0</v>
      </c>
      <c r="E13" t="s">
        <v>212</v>
      </c>
      <c r="F13" t="s">
        <v>215</v>
      </c>
    </row>
    <row r="14" spans="1:6" x14ac:dyDescent="0.3">
      <c r="A14">
        <v>11</v>
      </c>
      <c r="B14" t="s">
        <v>214</v>
      </c>
      <c r="C14">
        <v>41</v>
      </c>
      <c r="D14">
        <v>0</v>
      </c>
      <c r="E14" t="s">
        <v>212</v>
      </c>
      <c r="F14" t="s">
        <v>215</v>
      </c>
    </row>
    <row r="15" spans="1:6" x14ac:dyDescent="0.3">
      <c r="A15">
        <v>12</v>
      </c>
      <c r="B15" t="s">
        <v>214</v>
      </c>
      <c r="C15">
        <v>0</v>
      </c>
      <c r="D15">
        <v>0</v>
      </c>
      <c r="E15" t="s">
        <v>212</v>
      </c>
      <c r="F15" t="s">
        <v>215</v>
      </c>
    </row>
    <row r="16" spans="1:6" x14ac:dyDescent="0.3">
      <c r="A16">
        <v>13</v>
      </c>
      <c r="B16" t="s">
        <v>214</v>
      </c>
      <c r="C16">
        <v>0</v>
      </c>
      <c r="D16">
        <v>0</v>
      </c>
      <c r="E16" t="s">
        <v>212</v>
      </c>
      <c r="F16" t="s">
        <v>215</v>
      </c>
    </row>
    <row r="17" spans="1:6" x14ac:dyDescent="0.3">
      <c r="A17">
        <v>14</v>
      </c>
      <c r="B17" t="s">
        <v>214</v>
      </c>
      <c r="C17">
        <v>23</v>
      </c>
      <c r="D17">
        <v>0</v>
      </c>
      <c r="E17" t="s">
        <v>212</v>
      </c>
      <c r="F17" t="s">
        <v>215</v>
      </c>
    </row>
    <row r="18" spans="1:6" x14ac:dyDescent="0.3">
      <c r="A18">
        <v>15</v>
      </c>
      <c r="B18" t="s">
        <v>214</v>
      </c>
      <c r="C18">
        <v>54.5</v>
      </c>
      <c r="D18">
        <v>0</v>
      </c>
      <c r="E18" t="s">
        <v>212</v>
      </c>
      <c r="F18" t="s">
        <v>215</v>
      </c>
    </row>
    <row r="19" spans="1:6" x14ac:dyDescent="0.3">
      <c r="A19">
        <v>16</v>
      </c>
      <c r="B19" t="s">
        <v>214</v>
      </c>
      <c r="C19">
        <v>27.5</v>
      </c>
      <c r="D19">
        <v>0</v>
      </c>
      <c r="E19" t="s">
        <v>212</v>
      </c>
      <c r="F19" t="s">
        <v>215</v>
      </c>
    </row>
    <row r="20" spans="1:6" x14ac:dyDescent="0.3">
      <c r="A20">
        <v>17</v>
      </c>
      <c r="B20" t="s">
        <v>214</v>
      </c>
      <c r="C20">
        <v>27.5</v>
      </c>
      <c r="D20">
        <v>0</v>
      </c>
      <c r="E20" t="s">
        <v>212</v>
      </c>
      <c r="F20" t="s">
        <v>215</v>
      </c>
    </row>
    <row r="21" spans="1:6" x14ac:dyDescent="0.3">
      <c r="A21">
        <v>18</v>
      </c>
      <c r="B21" t="s">
        <v>214</v>
      </c>
      <c r="C21">
        <v>24.53</v>
      </c>
      <c r="D21">
        <v>0</v>
      </c>
      <c r="E21" t="s">
        <v>212</v>
      </c>
      <c r="F21" t="s">
        <v>215</v>
      </c>
    </row>
    <row r="22" spans="1:6" x14ac:dyDescent="0.3">
      <c r="A22">
        <v>19</v>
      </c>
      <c r="B22" t="s">
        <v>214</v>
      </c>
      <c r="C22">
        <v>23</v>
      </c>
      <c r="D22">
        <v>0</v>
      </c>
      <c r="E22" t="s">
        <v>212</v>
      </c>
      <c r="F22" t="s">
        <v>215</v>
      </c>
    </row>
    <row r="23" spans="1:6" x14ac:dyDescent="0.3">
      <c r="A23">
        <v>20</v>
      </c>
      <c r="B23" t="s">
        <v>214</v>
      </c>
      <c r="C23">
        <v>92</v>
      </c>
      <c r="D23">
        <v>0</v>
      </c>
      <c r="E23" t="s">
        <v>212</v>
      </c>
      <c r="F23" t="s">
        <v>215</v>
      </c>
    </row>
    <row r="24" spans="1:6" x14ac:dyDescent="0.3">
      <c r="A24">
        <v>21</v>
      </c>
      <c r="B24" t="s">
        <v>214</v>
      </c>
      <c r="C24">
        <v>0</v>
      </c>
      <c r="D24">
        <v>0</v>
      </c>
      <c r="E24" t="s">
        <v>212</v>
      </c>
      <c r="F24" t="s">
        <v>215</v>
      </c>
    </row>
    <row r="25" spans="1:6" x14ac:dyDescent="0.3">
      <c r="A25">
        <v>22</v>
      </c>
      <c r="B25" t="s">
        <v>214</v>
      </c>
      <c r="C25">
        <v>0</v>
      </c>
      <c r="D25">
        <v>0</v>
      </c>
      <c r="E25" t="s">
        <v>212</v>
      </c>
      <c r="F25" t="s">
        <v>215</v>
      </c>
    </row>
    <row r="26" spans="1:6" x14ac:dyDescent="0.3">
      <c r="A26">
        <v>23</v>
      </c>
      <c r="B26" t="s">
        <v>214</v>
      </c>
      <c r="C26">
        <v>68</v>
      </c>
      <c r="D26">
        <v>0</v>
      </c>
      <c r="E26" t="s">
        <v>212</v>
      </c>
      <c r="F26" t="s">
        <v>215</v>
      </c>
    </row>
    <row r="27" spans="1:6" x14ac:dyDescent="0.3">
      <c r="A27">
        <v>24</v>
      </c>
      <c r="B27" t="s">
        <v>214</v>
      </c>
      <c r="C27">
        <v>0</v>
      </c>
      <c r="D27">
        <v>0</v>
      </c>
      <c r="E27" t="s">
        <v>212</v>
      </c>
      <c r="F27" t="s">
        <v>215</v>
      </c>
    </row>
    <row r="28" spans="1:6" x14ac:dyDescent="0.3">
      <c r="A28">
        <v>25</v>
      </c>
      <c r="B28" t="s">
        <v>214</v>
      </c>
      <c r="C28">
        <v>23</v>
      </c>
      <c r="D28">
        <v>0</v>
      </c>
      <c r="E28" t="s">
        <v>212</v>
      </c>
      <c r="F28" t="s">
        <v>215</v>
      </c>
    </row>
    <row r="29" spans="1:6" x14ac:dyDescent="0.3">
      <c r="A29">
        <v>26</v>
      </c>
      <c r="B29" t="s">
        <v>214</v>
      </c>
      <c r="C29">
        <v>0</v>
      </c>
      <c r="D29">
        <v>0</v>
      </c>
      <c r="E29" t="s">
        <v>212</v>
      </c>
      <c r="F29" t="s">
        <v>215</v>
      </c>
    </row>
    <row r="30" spans="1:6" x14ac:dyDescent="0.3">
      <c r="A30">
        <v>27</v>
      </c>
      <c r="B30" t="s">
        <v>214</v>
      </c>
      <c r="C30">
        <v>0</v>
      </c>
      <c r="D30">
        <v>0</v>
      </c>
      <c r="E30" t="s">
        <v>212</v>
      </c>
      <c r="F30" t="s">
        <v>215</v>
      </c>
    </row>
    <row r="31" spans="1:6" x14ac:dyDescent="0.3">
      <c r="A31">
        <v>28</v>
      </c>
      <c r="B31" t="s">
        <v>214</v>
      </c>
      <c r="C31">
        <v>54.5</v>
      </c>
      <c r="D31">
        <v>0</v>
      </c>
      <c r="E31" t="s">
        <v>212</v>
      </c>
      <c r="F31" t="s">
        <v>215</v>
      </c>
    </row>
    <row r="32" spans="1:6" x14ac:dyDescent="0.3">
      <c r="A32">
        <v>29</v>
      </c>
      <c r="B32" t="s">
        <v>214</v>
      </c>
      <c r="C32">
        <v>0</v>
      </c>
      <c r="D32">
        <v>0</v>
      </c>
      <c r="E32" t="s">
        <v>212</v>
      </c>
      <c r="F32" t="s">
        <v>215</v>
      </c>
    </row>
    <row r="33" spans="1:6" x14ac:dyDescent="0.3">
      <c r="A33">
        <v>30</v>
      </c>
      <c r="B33" t="s">
        <v>214</v>
      </c>
      <c r="C33">
        <v>0</v>
      </c>
      <c r="D33">
        <v>0</v>
      </c>
      <c r="E33" t="s">
        <v>212</v>
      </c>
      <c r="F33" t="s">
        <v>215</v>
      </c>
    </row>
    <row r="34" spans="1:6" x14ac:dyDescent="0.3">
      <c r="A34">
        <v>31</v>
      </c>
      <c r="B34" t="s">
        <v>214</v>
      </c>
      <c r="C34">
        <v>0</v>
      </c>
      <c r="D34">
        <v>0</v>
      </c>
      <c r="E34" t="s">
        <v>212</v>
      </c>
      <c r="F34" t="s">
        <v>215</v>
      </c>
    </row>
    <row r="35" spans="1:6" x14ac:dyDescent="0.3">
      <c r="A35">
        <v>32</v>
      </c>
      <c r="B35" t="s">
        <v>214</v>
      </c>
      <c r="C35">
        <v>41</v>
      </c>
      <c r="D35">
        <v>0</v>
      </c>
      <c r="E35" t="s">
        <v>212</v>
      </c>
      <c r="F35" t="s">
        <v>215</v>
      </c>
    </row>
    <row r="36" spans="1:6" x14ac:dyDescent="0.3">
      <c r="A36">
        <v>33</v>
      </c>
      <c r="B36" t="s">
        <v>214</v>
      </c>
      <c r="C36">
        <v>92</v>
      </c>
      <c r="D36">
        <v>0</v>
      </c>
      <c r="E36" t="s">
        <v>212</v>
      </c>
      <c r="F36" t="s">
        <v>215</v>
      </c>
    </row>
    <row r="37" spans="1:6" x14ac:dyDescent="0.3">
      <c r="A37">
        <v>34</v>
      </c>
      <c r="B37" t="s">
        <v>214</v>
      </c>
      <c r="C37">
        <v>0</v>
      </c>
      <c r="D37">
        <v>0</v>
      </c>
      <c r="E37" t="s">
        <v>212</v>
      </c>
      <c r="F37" t="s">
        <v>215</v>
      </c>
    </row>
    <row r="38" spans="1:6" x14ac:dyDescent="0.3">
      <c r="A38">
        <v>35</v>
      </c>
      <c r="B38" t="s">
        <v>214</v>
      </c>
      <c r="C38">
        <v>0</v>
      </c>
      <c r="D38">
        <v>0</v>
      </c>
      <c r="E38" t="s">
        <v>212</v>
      </c>
      <c r="F38" t="s">
        <v>215</v>
      </c>
    </row>
    <row r="39" spans="1:6" x14ac:dyDescent="0.3">
      <c r="A39">
        <v>36</v>
      </c>
      <c r="B39" t="s">
        <v>214</v>
      </c>
      <c r="C39">
        <v>0</v>
      </c>
      <c r="D39">
        <v>0</v>
      </c>
      <c r="E39" t="s">
        <v>212</v>
      </c>
      <c r="F39" t="s">
        <v>215</v>
      </c>
    </row>
    <row r="40" spans="1:6" x14ac:dyDescent="0.3">
      <c r="A40">
        <v>37</v>
      </c>
      <c r="B40" t="s">
        <v>214</v>
      </c>
      <c r="C40">
        <v>0</v>
      </c>
      <c r="D40">
        <v>0</v>
      </c>
      <c r="E40" t="s">
        <v>212</v>
      </c>
      <c r="F40" t="s">
        <v>215</v>
      </c>
    </row>
    <row r="41" spans="1:6" x14ac:dyDescent="0.3">
      <c r="A41">
        <v>38</v>
      </c>
      <c r="B41" t="s">
        <v>214</v>
      </c>
      <c r="C41">
        <v>0</v>
      </c>
      <c r="D41">
        <v>0</v>
      </c>
      <c r="E41" t="s">
        <v>212</v>
      </c>
      <c r="F41" t="s">
        <v>215</v>
      </c>
    </row>
    <row r="42" spans="1:6" x14ac:dyDescent="0.3">
      <c r="A42">
        <v>39</v>
      </c>
      <c r="B42" t="s">
        <v>214</v>
      </c>
      <c r="C42">
        <v>0</v>
      </c>
      <c r="D42">
        <v>0</v>
      </c>
      <c r="E42" t="s">
        <v>212</v>
      </c>
      <c r="F42" t="s">
        <v>215</v>
      </c>
    </row>
    <row r="43" spans="1:6" x14ac:dyDescent="0.3">
      <c r="A43">
        <v>40</v>
      </c>
      <c r="B43" t="s">
        <v>214</v>
      </c>
      <c r="C43">
        <v>23</v>
      </c>
      <c r="D43">
        <v>0</v>
      </c>
      <c r="E43" t="s">
        <v>212</v>
      </c>
      <c r="F43" t="s">
        <v>215</v>
      </c>
    </row>
    <row r="44" spans="1:6" x14ac:dyDescent="0.3">
      <c r="A44">
        <v>41</v>
      </c>
      <c r="B44" t="s">
        <v>214</v>
      </c>
      <c r="C44">
        <v>0</v>
      </c>
      <c r="D44">
        <v>0</v>
      </c>
      <c r="E44" t="s">
        <v>212</v>
      </c>
      <c r="F44" t="s">
        <v>215</v>
      </c>
    </row>
    <row r="45" spans="1:6" x14ac:dyDescent="0.3">
      <c r="A45">
        <v>42</v>
      </c>
      <c r="B45" t="s">
        <v>214</v>
      </c>
      <c r="C45">
        <v>23</v>
      </c>
      <c r="D45">
        <v>0</v>
      </c>
      <c r="E45" t="s">
        <v>212</v>
      </c>
      <c r="F45" t="s">
        <v>215</v>
      </c>
    </row>
    <row r="46" spans="1:6" x14ac:dyDescent="0.3">
      <c r="A46">
        <v>43</v>
      </c>
      <c r="B46" t="s">
        <v>214</v>
      </c>
      <c r="C46">
        <v>0</v>
      </c>
      <c r="D46">
        <v>0</v>
      </c>
      <c r="E46" t="s">
        <v>212</v>
      </c>
      <c r="F46" t="s">
        <v>215</v>
      </c>
    </row>
    <row r="47" spans="1:6" x14ac:dyDescent="0.3">
      <c r="A47">
        <v>44</v>
      </c>
      <c r="B47" t="s">
        <v>214</v>
      </c>
      <c r="C47">
        <v>23</v>
      </c>
      <c r="D47">
        <v>0</v>
      </c>
      <c r="E47" t="s">
        <v>212</v>
      </c>
      <c r="F47" t="s">
        <v>215</v>
      </c>
    </row>
    <row r="48" spans="1:6" x14ac:dyDescent="0.3">
      <c r="A48">
        <v>45</v>
      </c>
      <c r="B48" t="s">
        <v>214</v>
      </c>
      <c r="C48">
        <v>54.5</v>
      </c>
      <c r="D48">
        <v>0</v>
      </c>
      <c r="E48" t="s">
        <v>212</v>
      </c>
      <c r="F48" t="s">
        <v>215</v>
      </c>
    </row>
    <row r="49" spans="1:6" x14ac:dyDescent="0.3">
      <c r="A49">
        <v>46</v>
      </c>
      <c r="B49" t="s">
        <v>214</v>
      </c>
      <c r="C49">
        <v>68</v>
      </c>
      <c r="D49">
        <v>0</v>
      </c>
      <c r="E49" t="s">
        <v>212</v>
      </c>
      <c r="F49" t="s">
        <v>215</v>
      </c>
    </row>
    <row r="50" spans="1:6" x14ac:dyDescent="0.3">
      <c r="A50">
        <v>47</v>
      </c>
      <c r="B50" t="s">
        <v>214</v>
      </c>
      <c r="C50">
        <v>0</v>
      </c>
      <c r="D50">
        <v>0</v>
      </c>
      <c r="E50" t="s">
        <v>212</v>
      </c>
      <c r="F50" t="s">
        <v>215</v>
      </c>
    </row>
    <row r="51" spans="1:6" x14ac:dyDescent="0.3">
      <c r="A51">
        <v>48</v>
      </c>
      <c r="B51" t="s">
        <v>214</v>
      </c>
      <c r="C51">
        <v>68</v>
      </c>
      <c r="D51">
        <v>0</v>
      </c>
      <c r="E51" t="s">
        <v>212</v>
      </c>
      <c r="F51" t="s">
        <v>215</v>
      </c>
    </row>
    <row r="52" spans="1:6" x14ac:dyDescent="0.3">
      <c r="A52">
        <v>49</v>
      </c>
      <c r="B52" t="s">
        <v>214</v>
      </c>
      <c r="C52">
        <v>27.5</v>
      </c>
      <c r="D52">
        <v>0</v>
      </c>
      <c r="E52" t="s">
        <v>212</v>
      </c>
      <c r="F52" t="s">
        <v>215</v>
      </c>
    </row>
    <row r="53" spans="1:6" x14ac:dyDescent="0.3">
      <c r="A53">
        <v>50</v>
      </c>
      <c r="B53" t="s">
        <v>214</v>
      </c>
      <c r="C53">
        <v>0</v>
      </c>
      <c r="D53">
        <v>0</v>
      </c>
      <c r="E53" t="s">
        <v>212</v>
      </c>
      <c r="F53" t="s">
        <v>215</v>
      </c>
    </row>
    <row r="54" spans="1:6" x14ac:dyDescent="0.3">
      <c r="A54">
        <v>51</v>
      </c>
      <c r="B54" t="s">
        <v>214</v>
      </c>
      <c r="C54">
        <v>68</v>
      </c>
      <c r="D54">
        <v>0</v>
      </c>
      <c r="E54" t="s">
        <v>212</v>
      </c>
      <c r="F54" t="s">
        <v>215</v>
      </c>
    </row>
    <row r="55" spans="1:6" x14ac:dyDescent="0.3">
      <c r="A55">
        <v>52</v>
      </c>
      <c r="B55" t="s">
        <v>214</v>
      </c>
      <c r="C55">
        <v>23</v>
      </c>
      <c r="D55">
        <v>0</v>
      </c>
      <c r="E55" t="s">
        <v>212</v>
      </c>
      <c r="F55" t="s">
        <v>215</v>
      </c>
    </row>
    <row r="56" spans="1:6" x14ac:dyDescent="0.3">
      <c r="A56">
        <v>53</v>
      </c>
      <c r="B56" t="s">
        <v>214</v>
      </c>
      <c r="C56">
        <v>0</v>
      </c>
      <c r="D56">
        <v>0</v>
      </c>
      <c r="E56" t="s">
        <v>212</v>
      </c>
      <c r="F56" t="s">
        <v>215</v>
      </c>
    </row>
    <row r="57" spans="1:6" x14ac:dyDescent="0.3">
      <c r="A57">
        <v>54</v>
      </c>
      <c r="B57" t="s">
        <v>214</v>
      </c>
      <c r="C57">
        <v>27.5</v>
      </c>
      <c r="D57">
        <v>0</v>
      </c>
      <c r="E57" t="s">
        <v>212</v>
      </c>
      <c r="F57" t="s">
        <v>215</v>
      </c>
    </row>
    <row r="58" spans="1:6" x14ac:dyDescent="0.3">
      <c r="A58">
        <v>55</v>
      </c>
      <c r="B58" t="s">
        <v>214</v>
      </c>
      <c r="C58">
        <v>27.5</v>
      </c>
      <c r="D58">
        <v>0</v>
      </c>
      <c r="E58" t="s">
        <v>212</v>
      </c>
      <c r="F58" t="s">
        <v>215</v>
      </c>
    </row>
    <row r="59" spans="1:6" x14ac:dyDescent="0.3">
      <c r="A59">
        <v>56</v>
      </c>
      <c r="B59" t="s">
        <v>214</v>
      </c>
      <c r="C59">
        <v>68</v>
      </c>
      <c r="D59">
        <v>0</v>
      </c>
      <c r="E59" t="s">
        <v>212</v>
      </c>
      <c r="F59" t="s">
        <v>215</v>
      </c>
    </row>
    <row r="60" spans="1:6" x14ac:dyDescent="0.3">
      <c r="A60">
        <v>57</v>
      </c>
      <c r="B60" t="s">
        <v>214</v>
      </c>
      <c r="C60">
        <v>0</v>
      </c>
      <c r="D60">
        <v>0</v>
      </c>
      <c r="E60" t="s">
        <v>212</v>
      </c>
      <c r="F60" t="s">
        <v>215</v>
      </c>
    </row>
    <row r="61" spans="1:6" x14ac:dyDescent="0.3">
      <c r="A61">
        <v>58</v>
      </c>
      <c r="B61" t="s">
        <v>214</v>
      </c>
      <c r="C61">
        <v>0</v>
      </c>
      <c r="D61">
        <v>0</v>
      </c>
      <c r="E61" t="s">
        <v>212</v>
      </c>
      <c r="F61" t="s">
        <v>215</v>
      </c>
    </row>
    <row r="62" spans="1:6" x14ac:dyDescent="0.3">
      <c r="A62">
        <v>59</v>
      </c>
      <c r="B62" t="s">
        <v>214</v>
      </c>
      <c r="C62">
        <v>0</v>
      </c>
      <c r="D62">
        <v>0</v>
      </c>
      <c r="E62" t="s">
        <v>212</v>
      </c>
      <c r="F62" t="s">
        <v>215</v>
      </c>
    </row>
    <row r="63" spans="1:6" x14ac:dyDescent="0.3">
      <c r="A63">
        <v>60</v>
      </c>
      <c r="B63" t="s">
        <v>214</v>
      </c>
      <c r="C63">
        <v>0</v>
      </c>
      <c r="D63">
        <v>0</v>
      </c>
      <c r="E63" t="s">
        <v>212</v>
      </c>
      <c r="F63" t="s">
        <v>215</v>
      </c>
    </row>
    <row r="64" spans="1:6" x14ac:dyDescent="0.3">
      <c r="A64">
        <v>61</v>
      </c>
      <c r="B64" t="s">
        <v>214</v>
      </c>
      <c r="C64">
        <v>0</v>
      </c>
      <c r="D64">
        <v>0</v>
      </c>
      <c r="E64" t="s">
        <v>212</v>
      </c>
      <c r="F64" t="s">
        <v>215</v>
      </c>
    </row>
    <row r="65" spans="1:6" x14ac:dyDescent="0.3">
      <c r="A65">
        <v>62</v>
      </c>
      <c r="B65" t="s">
        <v>214</v>
      </c>
      <c r="C65">
        <v>0</v>
      </c>
      <c r="D65">
        <v>0</v>
      </c>
      <c r="E65" t="s">
        <v>212</v>
      </c>
      <c r="F65" t="s">
        <v>215</v>
      </c>
    </row>
    <row r="66" spans="1:6" x14ac:dyDescent="0.3">
      <c r="A66">
        <v>63</v>
      </c>
      <c r="B66" t="s">
        <v>214</v>
      </c>
      <c r="C66">
        <v>0</v>
      </c>
      <c r="D66">
        <v>0</v>
      </c>
      <c r="E66" t="s">
        <v>212</v>
      </c>
      <c r="F66" t="s">
        <v>215</v>
      </c>
    </row>
    <row r="67" spans="1:6" x14ac:dyDescent="0.3">
      <c r="A67">
        <v>64</v>
      </c>
      <c r="B67" t="s">
        <v>214</v>
      </c>
      <c r="C67">
        <v>41</v>
      </c>
      <c r="D67">
        <v>0</v>
      </c>
      <c r="E67" t="s">
        <v>212</v>
      </c>
      <c r="F67" t="s">
        <v>215</v>
      </c>
    </row>
    <row r="68" spans="1:6" x14ac:dyDescent="0.3">
      <c r="A68">
        <v>65</v>
      </c>
      <c r="B68" t="s">
        <v>214</v>
      </c>
      <c r="C68">
        <v>0</v>
      </c>
      <c r="D68">
        <v>0</v>
      </c>
      <c r="E68" t="s">
        <v>212</v>
      </c>
      <c r="F68" t="s">
        <v>215</v>
      </c>
    </row>
    <row r="69" spans="1:6" x14ac:dyDescent="0.3">
      <c r="A69">
        <v>66</v>
      </c>
      <c r="B69" t="s">
        <v>214</v>
      </c>
      <c r="C69">
        <v>0</v>
      </c>
      <c r="D69">
        <v>0</v>
      </c>
      <c r="E69" t="s">
        <v>212</v>
      </c>
      <c r="F69" t="s">
        <v>215</v>
      </c>
    </row>
    <row r="70" spans="1:6" x14ac:dyDescent="0.3">
      <c r="A70">
        <v>67</v>
      </c>
      <c r="B70" t="s">
        <v>214</v>
      </c>
      <c r="C70">
        <v>23</v>
      </c>
      <c r="D70">
        <v>0</v>
      </c>
      <c r="E70" t="s">
        <v>212</v>
      </c>
      <c r="F70" t="s">
        <v>215</v>
      </c>
    </row>
    <row r="71" spans="1:6" x14ac:dyDescent="0.3">
      <c r="A71">
        <v>68</v>
      </c>
      <c r="B71" t="s">
        <v>214</v>
      </c>
      <c r="C71">
        <v>0</v>
      </c>
      <c r="D71">
        <v>0</v>
      </c>
      <c r="E71" t="s">
        <v>212</v>
      </c>
      <c r="F71" t="s">
        <v>215</v>
      </c>
    </row>
    <row r="72" spans="1:6" x14ac:dyDescent="0.3">
      <c r="A72">
        <v>69</v>
      </c>
      <c r="B72" t="s">
        <v>214</v>
      </c>
      <c r="C72">
        <v>0</v>
      </c>
      <c r="D72">
        <v>0</v>
      </c>
      <c r="E72" t="s">
        <v>212</v>
      </c>
      <c r="F72" t="s">
        <v>215</v>
      </c>
    </row>
    <row r="73" spans="1:6" x14ac:dyDescent="0.3">
      <c r="A73">
        <v>70</v>
      </c>
      <c r="B73" t="s">
        <v>214</v>
      </c>
      <c r="C73">
        <v>0</v>
      </c>
      <c r="D73">
        <v>0</v>
      </c>
      <c r="E73" t="s">
        <v>212</v>
      </c>
      <c r="F73" t="s">
        <v>215</v>
      </c>
    </row>
    <row r="74" spans="1:6" x14ac:dyDescent="0.3">
      <c r="A74">
        <v>71</v>
      </c>
      <c r="B74" t="s">
        <v>214</v>
      </c>
      <c r="C74">
        <v>68</v>
      </c>
      <c r="D74">
        <v>0</v>
      </c>
      <c r="E74" t="s">
        <v>212</v>
      </c>
      <c r="F74" t="s">
        <v>215</v>
      </c>
    </row>
    <row r="75" spans="1:6" x14ac:dyDescent="0.3">
      <c r="A75">
        <v>72</v>
      </c>
      <c r="B75" t="s">
        <v>214</v>
      </c>
      <c r="C75">
        <v>0</v>
      </c>
      <c r="D75">
        <v>0</v>
      </c>
      <c r="E75" t="s">
        <v>212</v>
      </c>
      <c r="F75" t="s">
        <v>215</v>
      </c>
    </row>
    <row r="76" spans="1:6" x14ac:dyDescent="0.3">
      <c r="A76">
        <v>73</v>
      </c>
      <c r="B76" t="s">
        <v>214</v>
      </c>
      <c r="C76">
        <v>68</v>
      </c>
      <c r="D76">
        <v>0</v>
      </c>
      <c r="E76" t="s">
        <v>212</v>
      </c>
      <c r="F76" t="s">
        <v>215</v>
      </c>
    </row>
    <row r="77" spans="1:6" x14ac:dyDescent="0.3">
      <c r="A77">
        <v>74</v>
      </c>
      <c r="B77" t="s">
        <v>214</v>
      </c>
      <c r="C77">
        <v>0</v>
      </c>
      <c r="D77">
        <v>0</v>
      </c>
      <c r="E77" t="s">
        <v>212</v>
      </c>
      <c r="F77" t="s">
        <v>215</v>
      </c>
    </row>
    <row r="78" spans="1:6" x14ac:dyDescent="0.3">
      <c r="A78">
        <v>75</v>
      </c>
      <c r="B78" t="s">
        <v>214</v>
      </c>
      <c r="C78">
        <v>0</v>
      </c>
      <c r="D78">
        <v>0</v>
      </c>
      <c r="E78" t="s">
        <v>212</v>
      </c>
      <c r="F78" t="s">
        <v>215</v>
      </c>
    </row>
    <row r="79" spans="1:6" x14ac:dyDescent="0.3">
      <c r="A79">
        <v>76</v>
      </c>
      <c r="B79" t="s">
        <v>214</v>
      </c>
      <c r="C79">
        <v>0</v>
      </c>
      <c r="D79">
        <v>0</v>
      </c>
      <c r="E79" t="s">
        <v>212</v>
      </c>
      <c r="F79" t="s">
        <v>215</v>
      </c>
    </row>
    <row r="80" spans="1:6" x14ac:dyDescent="0.3">
      <c r="A80">
        <v>77</v>
      </c>
      <c r="B80" t="s">
        <v>214</v>
      </c>
      <c r="C80">
        <v>0</v>
      </c>
      <c r="D80">
        <v>0</v>
      </c>
      <c r="E80" t="s">
        <v>212</v>
      </c>
      <c r="F80" t="s">
        <v>215</v>
      </c>
    </row>
    <row r="81" spans="1:6" x14ac:dyDescent="0.3">
      <c r="A81">
        <v>78</v>
      </c>
      <c r="B81" t="s">
        <v>214</v>
      </c>
      <c r="C81">
        <v>0</v>
      </c>
      <c r="D81">
        <v>0</v>
      </c>
      <c r="E81" t="s">
        <v>212</v>
      </c>
      <c r="F81" t="s">
        <v>215</v>
      </c>
    </row>
    <row r="82" spans="1:6" x14ac:dyDescent="0.3">
      <c r="A82">
        <v>79</v>
      </c>
      <c r="B82" t="s">
        <v>214</v>
      </c>
      <c r="C82">
        <v>27.5</v>
      </c>
      <c r="D82">
        <v>0</v>
      </c>
      <c r="E82" t="s">
        <v>212</v>
      </c>
      <c r="F82" t="s">
        <v>215</v>
      </c>
    </row>
    <row r="83" spans="1:6" x14ac:dyDescent="0.3">
      <c r="A83">
        <v>80</v>
      </c>
      <c r="B83" t="s">
        <v>214</v>
      </c>
      <c r="C83">
        <v>0</v>
      </c>
      <c r="D83">
        <v>0</v>
      </c>
      <c r="E83" t="s">
        <v>212</v>
      </c>
      <c r="F83" t="s">
        <v>215</v>
      </c>
    </row>
    <row r="84" spans="1:6" x14ac:dyDescent="0.3">
      <c r="A84">
        <v>81</v>
      </c>
      <c r="B84" t="s">
        <v>214</v>
      </c>
      <c r="C84">
        <v>0</v>
      </c>
      <c r="D84">
        <v>0</v>
      </c>
      <c r="E84" t="s">
        <v>212</v>
      </c>
      <c r="F84" t="s">
        <v>215</v>
      </c>
    </row>
    <row r="85" spans="1:6" x14ac:dyDescent="0.3">
      <c r="A85">
        <v>82</v>
      </c>
      <c r="B85" t="s">
        <v>214</v>
      </c>
      <c r="C85">
        <v>23</v>
      </c>
      <c r="D85">
        <v>0</v>
      </c>
      <c r="E85" t="s">
        <v>212</v>
      </c>
      <c r="F85" t="s">
        <v>215</v>
      </c>
    </row>
    <row r="86" spans="1:6" x14ac:dyDescent="0.3">
      <c r="A86">
        <v>83</v>
      </c>
      <c r="B86" t="s">
        <v>214</v>
      </c>
      <c r="C86">
        <v>68</v>
      </c>
      <c r="D86">
        <v>0</v>
      </c>
      <c r="E86" t="s">
        <v>212</v>
      </c>
      <c r="F86" t="s">
        <v>215</v>
      </c>
    </row>
    <row r="87" spans="1:6" x14ac:dyDescent="0.3">
      <c r="A87">
        <v>84</v>
      </c>
      <c r="B87" t="s">
        <v>214</v>
      </c>
      <c r="C87">
        <v>0</v>
      </c>
      <c r="D87">
        <v>0</v>
      </c>
      <c r="E87" t="s">
        <v>212</v>
      </c>
      <c r="F87" t="s">
        <v>215</v>
      </c>
    </row>
    <row r="88" spans="1:6" x14ac:dyDescent="0.3">
      <c r="A88">
        <v>85</v>
      </c>
      <c r="B88" t="s">
        <v>214</v>
      </c>
      <c r="C88">
        <v>23</v>
      </c>
      <c r="D88">
        <v>0</v>
      </c>
      <c r="E88" t="s">
        <v>212</v>
      </c>
      <c r="F88" t="s">
        <v>215</v>
      </c>
    </row>
    <row r="89" spans="1:6" x14ac:dyDescent="0.3">
      <c r="A89">
        <v>86</v>
      </c>
      <c r="B89" t="s">
        <v>214</v>
      </c>
      <c r="C89">
        <v>0</v>
      </c>
      <c r="D89">
        <v>0</v>
      </c>
      <c r="E89" t="s">
        <v>212</v>
      </c>
      <c r="F89" t="s">
        <v>215</v>
      </c>
    </row>
    <row r="90" spans="1:6" x14ac:dyDescent="0.3">
      <c r="A90">
        <v>87</v>
      </c>
      <c r="B90" t="s">
        <v>214</v>
      </c>
      <c r="C90">
        <v>0</v>
      </c>
      <c r="D90">
        <v>0</v>
      </c>
      <c r="E90" t="s">
        <v>212</v>
      </c>
      <c r="F90" t="s">
        <v>215</v>
      </c>
    </row>
    <row r="91" spans="1:6" x14ac:dyDescent="0.3">
      <c r="A91">
        <v>88</v>
      </c>
      <c r="B91" t="s">
        <v>214</v>
      </c>
      <c r="C91">
        <v>0</v>
      </c>
      <c r="D91">
        <v>0</v>
      </c>
      <c r="E91" t="s">
        <v>212</v>
      </c>
      <c r="F91" t="s">
        <v>215</v>
      </c>
    </row>
    <row r="92" spans="1:6" x14ac:dyDescent="0.3">
      <c r="A92">
        <v>89</v>
      </c>
      <c r="B92" t="s">
        <v>214</v>
      </c>
      <c r="C92">
        <v>0</v>
      </c>
      <c r="D92">
        <v>0</v>
      </c>
      <c r="E92" t="s">
        <v>212</v>
      </c>
      <c r="F92" t="s">
        <v>215</v>
      </c>
    </row>
    <row r="93" spans="1:6" x14ac:dyDescent="0.3">
      <c r="A93">
        <v>90</v>
      </c>
      <c r="B93" t="s">
        <v>214</v>
      </c>
      <c r="C93">
        <v>23</v>
      </c>
      <c r="D93">
        <v>0</v>
      </c>
      <c r="E93" t="s">
        <v>212</v>
      </c>
      <c r="F93" t="s">
        <v>215</v>
      </c>
    </row>
    <row r="94" spans="1:6" x14ac:dyDescent="0.3">
      <c r="A94">
        <v>91</v>
      </c>
      <c r="B94" t="s">
        <v>214</v>
      </c>
      <c r="C94">
        <v>23</v>
      </c>
      <c r="D94">
        <v>0</v>
      </c>
      <c r="E94" t="s">
        <v>212</v>
      </c>
      <c r="F94" t="s">
        <v>215</v>
      </c>
    </row>
    <row r="95" spans="1:6" x14ac:dyDescent="0.3">
      <c r="A95">
        <v>92</v>
      </c>
      <c r="B95" t="s">
        <v>214</v>
      </c>
      <c r="C95">
        <v>0</v>
      </c>
      <c r="D95">
        <v>0</v>
      </c>
      <c r="E95" t="s">
        <v>212</v>
      </c>
      <c r="F95" t="s">
        <v>215</v>
      </c>
    </row>
    <row r="96" spans="1:6" x14ac:dyDescent="0.3">
      <c r="A96">
        <v>93</v>
      </c>
      <c r="B96" t="s">
        <v>214</v>
      </c>
      <c r="C96">
        <v>0</v>
      </c>
      <c r="D96">
        <v>0</v>
      </c>
      <c r="E96" t="s">
        <v>212</v>
      </c>
      <c r="F96" t="s">
        <v>215</v>
      </c>
    </row>
    <row r="97" spans="1:6" x14ac:dyDescent="0.3">
      <c r="A97">
        <v>94</v>
      </c>
      <c r="B97" t="s">
        <v>214</v>
      </c>
      <c r="C97">
        <v>0</v>
      </c>
      <c r="D97">
        <v>0</v>
      </c>
      <c r="E97" t="s">
        <v>212</v>
      </c>
      <c r="F97" t="s">
        <v>215</v>
      </c>
    </row>
    <row r="98" spans="1:6" x14ac:dyDescent="0.3">
      <c r="A98">
        <v>95</v>
      </c>
      <c r="B98" t="s">
        <v>214</v>
      </c>
      <c r="C98">
        <v>0</v>
      </c>
      <c r="D98">
        <v>0</v>
      </c>
      <c r="E98" t="s">
        <v>212</v>
      </c>
      <c r="F98" t="s">
        <v>215</v>
      </c>
    </row>
    <row r="99" spans="1:6" x14ac:dyDescent="0.3">
      <c r="A99">
        <v>96</v>
      </c>
      <c r="B99" t="s">
        <v>214</v>
      </c>
      <c r="C99">
        <v>0</v>
      </c>
      <c r="D99">
        <v>0</v>
      </c>
      <c r="E99" t="s">
        <v>212</v>
      </c>
      <c r="F99" t="s">
        <v>215</v>
      </c>
    </row>
    <row r="100" spans="1:6" x14ac:dyDescent="0.3">
      <c r="A100">
        <v>97</v>
      </c>
      <c r="B100" t="s">
        <v>214</v>
      </c>
      <c r="C100">
        <v>0</v>
      </c>
      <c r="D100">
        <v>0</v>
      </c>
      <c r="E100" t="s">
        <v>212</v>
      </c>
      <c r="F100" t="s">
        <v>215</v>
      </c>
    </row>
    <row r="101" spans="1:6" x14ac:dyDescent="0.3">
      <c r="A101">
        <v>98</v>
      </c>
      <c r="B101" t="s">
        <v>214</v>
      </c>
      <c r="C101">
        <v>23</v>
      </c>
      <c r="D101">
        <v>0</v>
      </c>
      <c r="E101" t="s">
        <v>212</v>
      </c>
      <c r="F101" t="s">
        <v>215</v>
      </c>
    </row>
    <row r="102" spans="1:6" x14ac:dyDescent="0.3">
      <c r="A102">
        <v>99</v>
      </c>
      <c r="B102" t="s">
        <v>214</v>
      </c>
      <c r="C102">
        <v>0</v>
      </c>
      <c r="D102">
        <v>0</v>
      </c>
      <c r="E102" t="s">
        <v>212</v>
      </c>
      <c r="F102" t="s">
        <v>215</v>
      </c>
    </row>
    <row r="103" spans="1:6" x14ac:dyDescent="0.3">
      <c r="A103">
        <v>100</v>
      </c>
      <c r="B103" t="s">
        <v>214</v>
      </c>
      <c r="C103">
        <v>0</v>
      </c>
      <c r="D103">
        <v>0</v>
      </c>
      <c r="E103" t="s">
        <v>212</v>
      </c>
      <c r="F103" t="s">
        <v>215</v>
      </c>
    </row>
    <row r="104" spans="1:6" x14ac:dyDescent="0.3">
      <c r="A104">
        <v>101</v>
      </c>
      <c r="B104" t="s">
        <v>214</v>
      </c>
      <c r="C104">
        <v>0</v>
      </c>
      <c r="D104">
        <v>0</v>
      </c>
      <c r="E104" t="s">
        <v>212</v>
      </c>
      <c r="F104" t="s">
        <v>215</v>
      </c>
    </row>
    <row r="105" spans="1:6" x14ac:dyDescent="0.3">
      <c r="A105">
        <v>102</v>
      </c>
      <c r="B105" t="s">
        <v>214</v>
      </c>
      <c r="C105">
        <v>0</v>
      </c>
      <c r="D105">
        <v>0</v>
      </c>
      <c r="E105" t="s">
        <v>212</v>
      </c>
      <c r="F105" t="s">
        <v>215</v>
      </c>
    </row>
    <row r="106" spans="1:6" x14ac:dyDescent="0.3">
      <c r="A106">
        <v>103</v>
      </c>
      <c r="B106" t="s">
        <v>214</v>
      </c>
      <c r="C106">
        <v>0</v>
      </c>
      <c r="D106">
        <v>0</v>
      </c>
      <c r="E106" t="s">
        <v>212</v>
      </c>
      <c r="F106" t="s">
        <v>215</v>
      </c>
    </row>
    <row r="107" spans="1:6" x14ac:dyDescent="0.3">
      <c r="A107">
        <v>104</v>
      </c>
      <c r="B107" t="s">
        <v>214</v>
      </c>
      <c r="C107">
        <v>0</v>
      </c>
      <c r="D107">
        <v>0</v>
      </c>
      <c r="E107" t="s">
        <v>212</v>
      </c>
      <c r="F107" t="s">
        <v>215</v>
      </c>
    </row>
    <row r="108" spans="1:6" x14ac:dyDescent="0.3">
      <c r="A108">
        <v>105</v>
      </c>
      <c r="B108" t="s">
        <v>214</v>
      </c>
      <c r="C108">
        <v>0</v>
      </c>
      <c r="D108">
        <v>0</v>
      </c>
      <c r="E108" t="s">
        <v>212</v>
      </c>
      <c r="F108" t="s">
        <v>215</v>
      </c>
    </row>
    <row r="109" spans="1:6" x14ac:dyDescent="0.3">
      <c r="A109">
        <v>106</v>
      </c>
      <c r="B109" t="s">
        <v>214</v>
      </c>
      <c r="C109">
        <v>0</v>
      </c>
      <c r="D109">
        <v>0</v>
      </c>
      <c r="E109" t="s">
        <v>212</v>
      </c>
      <c r="F109" t="s">
        <v>215</v>
      </c>
    </row>
    <row r="110" spans="1:6" x14ac:dyDescent="0.3">
      <c r="A110">
        <v>107</v>
      </c>
      <c r="B110" t="s">
        <v>214</v>
      </c>
      <c r="C110">
        <v>0</v>
      </c>
      <c r="D110">
        <v>0</v>
      </c>
      <c r="E110" t="s">
        <v>212</v>
      </c>
      <c r="F110" t="s">
        <v>215</v>
      </c>
    </row>
    <row r="111" spans="1:6" x14ac:dyDescent="0.3">
      <c r="A111">
        <v>108</v>
      </c>
      <c r="B111" t="s">
        <v>214</v>
      </c>
      <c r="C111">
        <v>0</v>
      </c>
      <c r="D111">
        <v>0</v>
      </c>
      <c r="E111" t="s">
        <v>212</v>
      </c>
      <c r="F111" t="s">
        <v>215</v>
      </c>
    </row>
    <row r="112" spans="1:6" x14ac:dyDescent="0.3">
      <c r="A112">
        <v>109</v>
      </c>
      <c r="B112" t="s">
        <v>214</v>
      </c>
      <c r="C112">
        <v>0</v>
      </c>
      <c r="D112">
        <v>0</v>
      </c>
      <c r="E112" t="s">
        <v>212</v>
      </c>
      <c r="F112" t="s">
        <v>215</v>
      </c>
    </row>
    <row r="113" spans="1:6" x14ac:dyDescent="0.3">
      <c r="A113">
        <v>110</v>
      </c>
      <c r="B113" t="s">
        <v>214</v>
      </c>
      <c r="C113">
        <v>0</v>
      </c>
      <c r="D113">
        <v>0</v>
      </c>
      <c r="E113" t="s">
        <v>212</v>
      </c>
      <c r="F113" t="s">
        <v>215</v>
      </c>
    </row>
    <row r="114" spans="1:6" x14ac:dyDescent="0.3">
      <c r="A114">
        <v>111</v>
      </c>
      <c r="B114" t="s">
        <v>214</v>
      </c>
      <c r="C114">
        <v>0</v>
      </c>
      <c r="D114">
        <v>0</v>
      </c>
      <c r="E114" t="s">
        <v>212</v>
      </c>
      <c r="F114" t="s">
        <v>215</v>
      </c>
    </row>
    <row r="115" spans="1:6" x14ac:dyDescent="0.3">
      <c r="A115">
        <v>112</v>
      </c>
      <c r="B115" t="s">
        <v>214</v>
      </c>
      <c r="C115">
        <v>23</v>
      </c>
      <c r="D115">
        <v>0</v>
      </c>
      <c r="E115" t="s">
        <v>212</v>
      </c>
      <c r="F115" t="s">
        <v>215</v>
      </c>
    </row>
    <row r="116" spans="1:6" x14ac:dyDescent="0.3">
      <c r="A116">
        <v>113</v>
      </c>
      <c r="B116" t="s">
        <v>214</v>
      </c>
      <c r="C116">
        <v>0</v>
      </c>
      <c r="D116">
        <v>0</v>
      </c>
      <c r="E116" t="s">
        <v>212</v>
      </c>
      <c r="F116" t="s">
        <v>215</v>
      </c>
    </row>
    <row r="117" spans="1:6" x14ac:dyDescent="0.3">
      <c r="A117">
        <v>114</v>
      </c>
      <c r="B117" t="s">
        <v>214</v>
      </c>
      <c r="C117">
        <v>0</v>
      </c>
      <c r="D117">
        <v>0</v>
      </c>
      <c r="E117" t="s">
        <v>212</v>
      </c>
      <c r="F117" t="s">
        <v>215</v>
      </c>
    </row>
    <row r="118" spans="1:6" x14ac:dyDescent="0.3">
      <c r="A118">
        <v>115</v>
      </c>
      <c r="B118" t="s">
        <v>214</v>
      </c>
      <c r="C118">
        <v>23</v>
      </c>
      <c r="D118">
        <v>0</v>
      </c>
      <c r="E118" t="s">
        <v>212</v>
      </c>
      <c r="F118" t="s">
        <v>215</v>
      </c>
    </row>
    <row r="119" spans="1:6" x14ac:dyDescent="0.3">
      <c r="A119">
        <v>116</v>
      </c>
      <c r="B119" t="s">
        <v>214</v>
      </c>
      <c r="C119">
        <v>0</v>
      </c>
      <c r="D119">
        <v>0</v>
      </c>
      <c r="E119" t="s">
        <v>212</v>
      </c>
      <c r="F119" t="s">
        <v>215</v>
      </c>
    </row>
    <row r="120" spans="1:6" x14ac:dyDescent="0.3">
      <c r="A120">
        <v>117</v>
      </c>
      <c r="B120" t="s">
        <v>214</v>
      </c>
      <c r="C120">
        <v>1696</v>
      </c>
      <c r="D120">
        <v>0</v>
      </c>
      <c r="E120" t="s">
        <v>212</v>
      </c>
      <c r="F120" t="s">
        <v>215</v>
      </c>
    </row>
    <row r="121" spans="1:6" x14ac:dyDescent="0.3">
      <c r="A121">
        <v>118</v>
      </c>
      <c r="B121" t="s">
        <v>214</v>
      </c>
      <c r="C121">
        <v>1551</v>
      </c>
      <c r="D121">
        <v>0</v>
      </c>
      <c r="E121" t="s">
        <v>212</v>
      </c>
      <c r="F121" t="s">
        <v>215</v>
      </c>
    </row>
    <row r="122" spans="1:6" x14ac:dyDescent="0.3">
      <c r="A122">
        <v>119</v>
      </c>
      <c r="B122" t="s">
        <v>214</v>
      </c>
      <c r="C122">
        <v>1551</v>
      </c>
      <c r="D122">
        <v>0</v>
      </c>
      <c r="E122" t="s">
        <v>212</v>
      </c>
      <c r="F122" t="s">
        <v>215</v>
      </c>
    </row>
    <row r="123" spans="1:6" x14ac:dyDescent="0.3">
      <c r="A123">
        <v>120</v>
      </c>
      <c r="B123" t="s">
        <v>214</v>
      </c>
      <c r="C123">
        <v>534</v>
      </c>
      <c r="D123">
        <v>0</v>
      </c>
      <c r="E123" t="s">
        <v>212</v>
      </c>
      <c r="F123" t="s">
        <v>215</v>
      </c>
    </row>
    <row r="124" spans="1:6" x14ac:dyDescent="0.3">
      <c r="A124">
        <v>121</v>
      </c>
      <c r="B124" t="s">
        <v>214</v>
      </c>
      <c r="C124">
        <v>68</v>
      </c>
      <c r="D124">
        <v>0</v>
      </c>
      <c r="E124" t="s">
        <v>212</v>
      </c>
      <c r="F124" t="s">
        <v>215</v>
      </c>
    </row>
    <row r="125" spans="1:6" x14ac:dyDescent="0.3">
      <c r="A125">
        <v>122</v>
      </c>
      <c r="B125" t="s">
        <v>214</v>
      </c>
      <c r="C125">
        <v>3114.5</v>
      </c>
      <c r="D125">
        <v>0</v>
      </c>
      <c r="E125" t="s">
        <v>212</v>
      </c>
      <c r="F125" t="s">
        <v>215</v>
      </c>
    </row>
    <row r="126" spans="1:6" x14ac:dyDescent="0.3">
      <c r="A126">
        <v>123</v>
      </c>
      <c r="B126" t="s">
        <v>214</v>
      </c>
      <c r="C126">
        <v>68</v>
      </c>
      <c r="D126">
        <v>0</v>
      </c>
      <c r="E126" t="s">
        <v>212</v>
      </c>
      <c r="F126" t="s">
        <v>215</v>
      </c>
    </row>
    <row r="127" spans="1:6" x14ac:dyDescent="0.3">
      <c r="A127">
        <v>124</v>
      </c>
      <c r="B127" t="s">
        <v>214</v>
      </c>
      <c r="C127">
        <v>68</v>
      </c>
      <c r="D127">
        <v>0</v>
      </c>
      <c r="E127" t="s">
        <v>212</v>
      </c>
      <c r="F127" t="s">
        <v>215</v>
      </c>
    </row>
    <row r="128" spans="1:6" x14ac:dyDescent="0.3">
      <c r="A128">
        <v>125</v>
      </c>
      <c r="B128" t="s">
        <v>214</v>
      </c>
      <c r="C128">
        <v>54.5</v>
      </c>
      <c r="D128">
        <v>0</v>
      </c>
      <c r="E128" t="s">
        <v>212</v>
      </c>
      <c r="F128" t="s">
        <v>215</v>
      </c>
    </row>
    <row r="129" spans="1:6" x14ac:dyDescent="0.3">
      <c r="A129">
        <v>126</v>
      </c>
      <c r="B129" t="s">
        <v>214</v>
      </c>
      <c r="C129">
        <v>41</v>
      </c>
      <c r="D129">
        <v>0</v>
      </c>
      <c r="E129" t="s">
        <v>212</v>
      </c>
      <c r="F129" t="s">
        <v>215</v>
      </c>
    </row>
    <row r="130" spans="1:6" x14ac:dyDescent="0.3">
      <c r="A130">
        <v>127</v>
      </c>
      <c r="B130" t="s">
        <v>214</v>
      </c>
      <c r="C130">
        <v>68</v>
      </c>
      <c r="D130">
        <v>0</v>
      </c>
      <c r="E130" t="s">
        <v>212</v>
      </c>
      <c r="F130" t="s">
        <v>215</v>
      </c>
    </row>
    <row r="131" spans="1:6" x14ac:dyDescent="0.3">
      <c r="A131">
        <v>128</v>
      </c>
      <c r="B131" t="s">
        <v>214</v>
      </c>
      <c r="C131">
        <v>68</v>
      </c>
      <c r="D131">
        <v>0</v>
      </c>
      <c r="E131" t="s">
        <v>212</v>
      </c>
      <c r="F131" t="s">
        <v>215</v>
      </c>
    </row>
    <row r="132" spans="1:6" x14ac:dyDescent="0.3">
      <c r="A132">
        <v>129</v>
      </c>
      <c r="B132" t="s">
        <v>214</v>
      </c>
      <c r="C132">
        <v>919.18</v>
      </c>
      <c r="D132">
        <v>0</v>
      </c>
      <c r="E132" t="s">
        <v>212</v>
      </c>
      <c r="F132" t="s">
        <v>215</v>
      </c>
    </row>
    <row r="133" spans="1:6" x14ac:dyDescent="0.3">
      <c r="A133">
        <v>130</v>
      </c>
      <c r="B133" t="s">
        <v>214</v>
      </c>
      <c r="C133">
        <v>937.17</v>
      </c>
      <c r="D133">
        <v>0</v>
      </c>
      <c r="E133" t="s">
        <v>212</v>
      </c>
      <c r="F133" t="s">
        <v>215</v>
      </c>
    </row>
    <row r="134" spans="1:6" x14ac:dyDescent="0.3">
      <c r="A134">
        <v>131</v>
      </c>
      <c r="B134" t="s">
        <v>214</v>
      </c>
      <c r="C134">
        <v>68</v>
      </c>
      <c r="D134">
        <v>0</v>
      </c>
      <c r="E134" t="s">
        <v>212</v>
      </c>
      <c r="F134" t="s">
        <v>215</v>
      </c>
    </row>
    <row r="135" spans="1:6" x14ac:dyDescent="0.3">
      <c r="A135">
        <v>132</v>
      </c>
      <c r="B135" t="s">
        <v>214</v>
      </c>
      <c r="C135">
        <v>1462.05</v>
      </c>
      <c r="D135">
        <v>0</v>
      </c>
      <c r="E135" t="s">
        <v>212</v>
      </c>
      <c r="F135" t="s">
        <v>215</v>
      </c>
    </row>
    <row r="136" spans="1:6" x14ac:dyDescent="0.3">
      <c r="A136">
        <v>133</v>
      </c>
      <c r="B136" t="s">
        <v>214</v>
      </c>
      <c r="C136">
        <v>68</v>
      </c>
      <c r="D136">
        <v>0</v>
      </c>
      <c r="E136" t="s">
        <v>212</v>
      </c>
      <c r="F136" t="s">
        <v>215</v>
      </c>
    </row>
    <row r="137" spans="1:6" x14ac:dyDescent="0.3">
      <c r="A137">
        <v>134</v>
      </c>
      <c r="B137" t="s">
        <v>214</v>
      </c>
      <c r="C137">
        <v>68</v>
      </c>
      <c r="D137">
        <v>0</v>
      </c>
      <c r="E137" t="s">
        <v>212</v>
      </c>
      <c r="F137" t="s">
        <v>215</v>
      </c>
    </row>
    <row r="138" spans="1:6" x14ac:dyDescent="0.3">
      <c r="A138">
        <v>135</v>
      </c>
      <c r="B138" t="s">
        <v>214</v>
      </c>
      <c r="C138">
        <v>0</v>
      </c>
      <c r="D138">
        <v>0</v>
      </c>
      <c r="E138" t="s">
        <v>212</v>
      </c>
      <c r="F138" t="s">
        <v>215</v>
      </c>
    </row>
    <row r="139" spans="1:6" x14ac:dyDescent="0.3">
      <c r="A139">
        <v>136</v>
      </c>
      <c r="B139" t="s">
        <v>214</v>
      </c>
      <c r="C139">
        <v>1561.63</v>
      </c>
      <c r="D139">
        <v>0</v>
      </c>
      <c r="E139" t="s">
        <v>212</v>
      </c>
      <c r="F139" t="s">
        <v>215</v>
      </c>
    </row>
    <row r="140" spans="1:6" x14ac:dyDescent="0.3">
      <c r="A140">
        <v>137</v>
      </c>
      <c r="B140" t="s">
        <v>214</v>
      </c>
      <c r="C140">
        <v>68</v>
      </c>
      <c r="D140">
        <v>0</v>
      </c>
      <c r="E140" t="s">
        <v>212</v>
      </c>
      <c r="F140" t="s">
        <v>215</v>
      </c>
    </row>
    <row r="141" spans="1:6" x14ac:dyDescent="0.3">
      <c r="A141">
        <v>138</v>
      </c>
      <c r="B141" t="s">
        <v>214</v>
      </c>
      <c r="C141">
        <v>1163.33</v>
      </c>
      <c r="D141">
        <v>0</v>
      </c>
      <c r="E141" t="s">
        <v>212</v>
      </c>
      <c r="F141" t="s">
        <v>215</v>
      </c>
    </row>
    <row r="142" spans="1:6" x14ac:dyDescent="0.3">
      <c r="A142">
        <v>139</v>
      </c>
      <c r="B142" t="s">
        <v>214</v>
      </c>
      <c r="C142">
        <v>300.39999999999998</v>
      </c>
      <c r="D142">
        <v>0</v>
      </c>
      <c r="E142" t="s">
        <v>212</v>
      </c>
      <c r="F142" t="s">
        <v>215</v>
      </c>
    </row>
    <row r="143" spans="1:6" x14ac:dyDescent="0.3">
      <c r="A143">
        <v>140</v>
      </c>
      <c r="B143" t="s">
        <v>214</v>
      </c>
      <c r="C143">
        <v>841.7</v>
      </c>
      <c r="D143">
        <v>0</v>
      </c>
      <c r="E143" t="s">
        <v>212</v>
      </c>
      <c r="F143" t="s">
        <v>215</v>
      </c>
    </row>
    <row r="144" spans="1:6" x14ac:dyDescent="0.3">
      <c r="A144">
        <v>141</v>
      </c>
      <c r="B144" t="s">
        <v>214</v>
      </c>
      <c r="C144">
        <v>1561.63</v>
      </c>
      <c r="D144">
        <v>0</v>
      </c>
      <c r="E144" t="s">
        <v>212</v>
      </c>
      <c r="F144" t="s">
        <v>215</v>
      </c>
    </row>
    <row r="145" spans="1:6" x14ac:dyDescent="0.3">
      <c r="A145">
        <v>142</v>
      </c>
      <c r="B145" t="s">
        <v>214</v>
      </c>
      <c r="C145">
        <v>2457.8000000000002</v>
      </c>
      <c r="D145">
        <v>0</v>
      </c>
      <c r="E145" t="s">
        <v>212</v>
      </c>
      <c r="F145" t="s">
        <v>215</v>
      </c>
    </row>
    <row r="146" spans="1:6" x14ac:dyDescent="0.3">
      <c r="A146">
        <v>143</v>
      </c>
      <c r="B146" t="s">
        <v>214</v>
      </c>
      <c r="C146">
        <v>27.5</v>
      </c>
      <c r="D146">
        <v>0</v>
      </c>
      <c r="E146" t="s">
        <v>212</v>
      </c>
      <c r="F146" t="s">
        <v>215</v>
      </c>
    </row>
    <row r="147" spans="1:6" x14ac:dyDescent="0.3">
      <c r="A147">
        <v>144</v>
      </c>
      <c r="B147" t="s">
        <v>214</v>
      </c>
      <c r="C147">
        <v>68</v>
      </c>
      <c r="D147">
        <v>0</v>
      </c>
      <c r="E147" t="s">
        <v>212</v>
      </c>
      <c r="F147" t="s">
        <v>215</v>
      </c>
    </row>
    <row r="148" spans="1:6" x14ac:dyDescent="0.3">
      <c r="A148">
        <v>145</v>
      </c>
      <c r="B148" t="s">
        <v>214</v>
      </c>
      <c r="C148">
        <v>68</v>
      </c>
      <c r="D148">
        <v>0</v>
      </c>
      <c r="E148" t="s">
        <v>212</v>
      </c>
      <c r="F148" t="s">
        <v>215</v>
      </c>
    </row>
    <row r="149" spans="1:6" x14ac:dyDescent="0.3">
      <c r="A149">
        <v>146</v>
      </c>
      <c r="B149" t="s">
        <v>214</v>
      </c>
      <c r="C149">
        <v>1462.05</v>
      </c>
      <c r="D149">
        <v>0</v>
      </c>
      <c r="E149" t="s">
        <v>212</v>
      </c>
      <c r="F149" t="s">
        <v>215</v>
      </c>
    </row>
    <row r="150" spans="1:6" x14ac:dyDescent="0.3">
      <c r="A150">
        <v>147</v>
      </c>
      <c r="B150" t="s">
        <v>214</v>
      </c>
      <c r="C150">
        <v>937.18</v>
      </c>
      <c r="D150">
        <v>0</v>
      </c>
      <c r="E150" t="s">
        <v>212</v>
      </c>
      <c r="F150" t="s">
        <v>215</v>
      </c>
    </row>
    <row r="151" spans="1:6" x14ac:dyDescent="0.3">
      <c r="A151">
        <v>148</v>
      </c>
      <c r="B151" t="s">
        <v>214</v>
      </c>
      <c r="C151">
        <v>68</v>
      </c>
      <c r="D151">
        <v>0</v>
      </c>
      <c r="E151" t="s">
        <v>212</v>
      </c>
      <c r="F151" t="s">
        <v>215</v>
      </c>
    </row>
    <row r="152" spans="1:6" x14ac:dyDescent="0.3">
      <c r="A152">
        <v>149</v>
      </c>
      <c r="B152" t="s">
        <v>214</v>
      </c>
      <c r="C152">
        <v>0</v>
      </c>
      <c r="D152">
        <v>0</v>
      </c>
      <c r="E152" t="s">
        <v>212</v>
      </c>
      <c r="F152" t="s">
        <v>215</v>
      </c>
    </row>
    <row r="153" spans="1:6" x14ac:dyDescent="0.3">
      <c r="A153">
        <v>150</v>
      </c>
      <c r="B153" t="s">
        <v>214</v>
      </c>
      <c r="C153">
        <v>68</v>
      </c>
      <c r="D153">
        <v>0</v>
      </c>
      <c r="E153" t="s">
        <v>212</v>
      </c>
      <c r="F153" t="s">
        <v>215</v>
      </c>
    </row>
    <row r="154" spans="1:6" x14ac:dyDescent="0.3">
      <c r="A154">
        <v>151</v>
      </c>
      <c r="B154" t="s">
        <v>214</v>
      </c>
      <c r="C154">
        <v>0</v>
      </c>
      <c r="D154">
        <v>0</v>
      </c>
      <c r="E154" t="s">
        <v>212</v>
      </c>
      <c r="F154" t="s">
        <v>215</v>
      </c>
    </row>
    <row r="155" spans="1:6" x14ac:dyDescent="0.3">
      <c r="A155">
        <v>152</v>
      </c>
      <c r="B155" t="s">
        <v>214</v>
      </c>
      <c r="C155">
        <v>68</v>
      </c>
      <c r="D155">
        <v>0</v>
      </c>
      <c r="E155" t="s">
        <v>212</v>
      </c>
      <c r="F155" t="s">
        <v>215</v>
      </c>
    </row>
    <row r="156" spans="1:6" x14ac:dyDescent="0.3">
      <c r="A156">
        <v>153</v>
      </c>
      <c r="B156" t="s">
        <v>214</v>
      </c>
      <c r="C156">
        <v>68</v>
      </c>
      <c r="D156">
        <v>0</v>
      </c>
      <c r="E156" t="s">
        <v>212</v>
      </c>
      <c r="F156" t="s">
        <v>215</v>
      </c>
    </row>
    <row r="157" spans="1:6" x14ac:dyDescent="0.3">
      <c r="A157">
        <v>154</v>
      </c>
      <c r="B157" t="s">
        <v>214</v>
      </c>
      <c r="C157">
        <v>466.3</v>
      </c>
      <c r="D157">
        <v>0</v>
      </c>
      <c r="E157" t="s">
        <v>212</v>
      </c>
      <c r="F157" t="s">
        <v>215</v>
      </c>
    </row>
    <row r="158" spans="1:6" x14ac:dyDescent="0.3">
      <c r="A158">
        <v>155</v>
      </c>
      <c r="B158" t="s">
        <v>214</v>
      </c>
      <c r="C158">
        <v>477.83</v>
      </c>
      <c r="D158">
        <v>0</v>
      </c>
      <c r="E158" t="s">
        <v>212</v>
      </c>
      <c r="F158" t="s">
        <v>215</v>
      </c>
    </row>
    <row r="159" spans="1:6" x14ac:dyDescent="0.3">
      <c r="A159">
        <v>156</v>
      </c>
      <c r="B159" t="s">
        <v>214</v>
      </c>
      <c r="C159">
        <v>68</v>
      </c>
      <c r="D159">
        <v>0</v>
      </c>
      <c r="E159" t="s">
        <v>212</v>
      </c>
      <c r="F159" t="s">
        <v>215</v>
      </c>
    </row>
    <row r="160" spans="1:6" x14ac:dyDescent="0.3">
      <c r="A160">
        <v>157</v>
      </c>
      <c r="B160" t="s">
        <v>214</v>
      </c>
      <c r="C160">
        <v>68</v>
      </c>
      <c r="D160">
        <v>0</v>
      </c>
      <c r="E160" t="s">
        <v>212</v>
      </c>
      <c r="F160" t="s">
        <v>215</v>
      </c>
    </row>
    <row r="161" spans="1:6" x14ac:dyDescent="0.3">
      <c r="A161">
        <v>158</v>
      </c>
      <c r="B161" t="s">
        <v>214</v>
      </c>
      <c r="C161">
        <v>68</v>
      </c>
      <c r="D161">
        <v>0</v>
      </c>
      <c r="E161" t="s">
        <v>212</v>
      </c>
      <c r="F161" t="s">
        <v>215</v>
      </c>
    </row>
    <row r="162" spans="1:6" x14ac:dyDescent="0.3">
      <c r="A162">
        <v>159</v>
      </c>
      <c r="B162" t="s">
        <v>214</v>
      </c>
      <c r="C162">
        <v>2457.8000000000002</v>
      </c>
      <c r="D162">
        <v>0</v>
      </c>
      <c r="E162" t="s">
        <v>212</v>
      </c>
      <c r="F162" t="s">
        <v>215</v>
      </c>
    </row>
    <row r="163" spans="1:6" x14ac:dyDescent="0.3">
      <c r="A163">
        <v>160</v>
      </c>
      <c r="B163" t="s">
        <v>214</v>
      </c>
      <c r="C163">
        <v>2014.5</v>
      </c>
      <c r="D163">
        <v>0</v>
      </c>
      <c r="E163" t="s">
        <v>212</v>
      </c>
      <c r="F163" t="s">
        <v>215</v>
      </c>
    </row>
    <row r="164" spans="1:6" x14ac:dyDescent="0.3">
      <c r="A164">
        <v>161</v>
      </c>
      <c r="B164" t="s">
        <v>214</v>
      </c>
      <c r="C164">
        <v>1760.78</v>
      </c>
      <c r="D164">
        <v>0</v>
      </c>
      <c r="E164" t="s">
        <v>212</v>
      </c>
      <c r="F164" t="s">
        <v>215</v>
      </c>
    </row>
    <row r="165" spans="1:6" x14ac:dyDescent="0.3">
      <c r="A165">
        <v>162</v>
      </c>
      <c r="B165" t="s">
        <v>214</v>
      </c>
      <c r="C165">
        <v>2206.1999999999998</v>
      </c>
      <c r="D165">
        <v>0</v>
      </c>
      <c r="E165" t="s">
        <v>212</v>
      </c>
      <c r="F165" t="s">
        <v>215</v>
      </c>
    </row>
    <row r="166" spans="1:6" x14ac:dyDescent="0.3">
      <c r="A166">
        <v>163</v>
      </c>
      <c r="B166" t="s">
        <v>214</v>
      </c>
      <c r="C166">
        <v>1163.33</v>
      </c>
      <c r="D166">
        <v>0</v>
      </c>
      <c r="E166" t="s">
        <v>212</v>
      </c>
      <c r="F166" t="s">
        <v>215</v>
      </c>
    </row>
    <row r="167" spans="1:6" x14ac:dyDescent="0.3">
      <c r="A167">
        <v>164</v>
      </c>
      <c r="B167" t="s">
        <v>214</v>
      </c>
      <c r="C167">
        <v>0</v>
      </c>
      <c r="D167">
        <v>0</v>
      </c>
      <c r="E167" t="s">
        <v>212</v>
      </c>
      <c r="F167" t="s">
        <v>215</v>
      </c>
    </row>
    <row r="168" spans="1:6" x14ac:dyDescent="0.3">
      <c r="A168">
        <v>165</v>
      </c>
      <c r="B168" t="s">
        <v>214</v>
      </c>
      <c r="C168">
        <v>2258.65</v>
      </c>
      <c r="D168">
        <v>0</v>
      </c>
      <c r="E168" t="s">
        <v>212</v>
      </c>
      <c r="F168" t="s">
        <v>215</v>
      </c>
    </row>
    <row r="169" spans="1:6" x14ac:dyDescent="0.3">
      <c r="A169">
        <v>166</v>
      </c>
      <c r="B169" t="s">
        <v>214</v>
      </c>
      <c r="C169">
        <v>68</v>
      </c>
      <c r="D169">
        <v>0</v>
      </c>
      <c r="E169" t="s">
        <v>212</v>
      </c>
      <c r="F169" t="s">
        <v>215</v>
      </c>
    </row>
    <row r="170" spans="1:6" x14ac:dyDescent="0.3">
      <c r="A170">
        <v>167</v>
      </c>
      <c r="B170" t="s">
        <v>214</v>
      </c>
      <c r="C170">
        <v>68</v>
      </c>
      <c r="D170">
        <v>0</v>
      </c>
      <c r="E170" t="s">
        <v>212</v>
      </c>
      <c r="F170" t="s">
        <v>215</v>
      </c>
    </row>
    <row r="171" spans="1:6" x14ac:dyDescent="0.3">
      <c r="A171">
        <v>168</v>
      </c>
      <c r="B171" t="s">
        <v>214</v>
      </c>
      <c r="C171">
        <v>1561.63</v>
      </c>
      <c r="D171">
        <v>0</v>
      </c>
      <c r="E171" t="s">
        <v>212</v>
      </c>
      <c r="F171" t="s">
        <v>215</v>
      </c>
    </row>
    <row r="172" spans="1:6" x14ac:dyDescent="0.3">
      <c r="A172">
        <v>169</v>
      </c>
      <c r="B172" t="s">
        <v>214</v>
      </c>
      <c r="C172">
        <v>27.5</v>
      </c>
      <c r="D172">
        <v>0</v>
      </c>
      <c r="E172" t="s">
        <v>212</v>
      </c>
      <c r="F172" t="s">
        <v>215</v>
      </c>
    </row>
    <row r="173" spans="1:6" x14ac:dyDescent="0.3">
      <c r="A173">
        <v>170</v>
      </c>
      <c r="B173" t="s">
        <v>214</v>
      </c>
      <c r="C173">
        <v>1063.75</v>
      </c>
      <c r="D173">
        <v>0</v>
      </c>
      <c r="E173" t="s">
        <v>212</v>
      </c>
      <c r="F173" t="s">
        <v>215</v>
      </c>
    </row>
    <row r="174" spans="1:6" x14ac:dyDescent="0.3">
      <c r="A174">
        <v>171</v>
      </c>
      <c r="B174" t="s">
        <v>214</v>
      </c>
      <c r="C174">
        <v>1262.9000000000001</v>
      </c>
      <c r="D174">
        <v>0</v>
      </c>
      <c r="E174" t="s">
        <v>212</v>
      </c>
      <c r="F174" t="s">
        <v>215</v>
      </c>
    </row>
    <row r="175" spans="1:6" x14ac:dyDescent="0.3">
      <c r="A175">
        <v>172</v>
      </c>
      <c r="B175" t="s">
        <v>214</v>
      </c>
      <c r="C175">
        <v>68</v>
      </c>
      <c r="D175">
        <v>0</v>
      </c>
      <c r="E175" t="s">
        <v>212</v>
      </c>
      <c r="F175" t="s">
        <v>215</v>
      </c>
    </row>
    <row r="176" spans="1:6" x14ac:dyDescent="0.3">
      <c r="A176">
        <v>173</v>
      </c>
      <c r="B176" t="s">
        <v>214</v>
      </c>
      <c r="C176">
        <v>1616.2</v>
      </c>
      <c r="D176">
        <v>0</v>
      </c>
      <c r="E176" t="s">
        <v>212</v>
      </c>
      <c r="F176" t="s">
        <v>215</v>
      </c>
    </row>
    <row r="177" spans="1:6" x14ac:dyDescent="0.3">
      <c r="A177">
        <v>174</v>
      </c>
      <c r="B177" t="s">
        <v>214</v>
      </c>
      <c r="C177">
        <v>68</v>
      </c>
      <c r="D177">
        <v>0</v>
      </c>
      <c r="E177" t="s">
        <v>212</v>
      </c>
      <c r="F177" t="s">
        <v>215</v>
      </c>
    </row>
    <row r="178" spans="1:6" x14ac:dyDescent="0.3">
      <c r="A178">
        <v>175</v>
      </c>
      <c r="B178" t="s">
        <v>214</v>
      </c>
      <c r="C178">
        <v>1036.75</v>
      </c>
      <c r="D178">
        <v>0</v>
      </c>
      <c r="E178" t="s">
        <v>212</v>
      </c>
      <c r="F178" t="s">
        <v>215</v>
      </c>
    </row>
    <row r="179" spans="1:6" x14ac:dyDescent="0.3">
      <c r="A179">
        <v>176</v>
      </c>
      <c r="B179" t="s">
        <v>214</v>
      </c>
      <c r="C179">
        <v>1063.75</v>
      </c>
      <c r="D179">
        <v>0</v>
      </c>
      <c r="E179" t="s">
        <v>212</v>
      </c>
      <c r="F179" t="s">
        <v>215</v>
      </c>
    </row>
    <row r="180" spans="1:6" x14ac:dyDescent="0.3">
      <c r="A180">
        <v>177</v>
      </c>
      <c r="B180" t="s">
        <v>214</v>
      </c>
      <c r="C180">
        <v>2430.8000000000002</v>
      </c>
      <c r="D180">
        <v>0</v>
      </c>
      <c r="E180" t="s">
        <v>212</v>
      </c>
      <c r="F180" t="s">
        <v>215</v>
      </c>
    </row>
    <row r="181" spans="1:6" x14ac:dyDescent="0.3">
      <c r="A181">
        <v>178</v>
      </c>
      <c r="B181" t="s">
        <v>214</v>
      </c>
      <c r="C181">
        <v>2457.8000000000002</v>
      </c>
      <c r="D181">
        <v>0</v>
      </c>
      <c r="E181" t="s">
        <v>212</v>
      </c>
      <c r="F181" t="s">
        <v>215</v>
      </c>
    </row>
    <row r="182" spans="1:6" x14ac:dyDescent="0.3">
      <c r="A182">
        <v>179</v>
      </c>
      <c r="B182" t="s">
        <v>214</v>
      </c>
      <c r="C182">
        <v>68</v>
      </c>
      <c r="D182">
        <v>0</v>
      </c>
      <c r="E182" t="s">
        <v>212</v>
      </c>
      <c r="F182" t="s">
        <v>215</v>
      </c>
    </row>
    <row r="183" spans="1:6" x14ac:dyDescent="0.3">
      <c r="A183">
        <v>180</v>
      </c>
      <c r="B183" t="s">
        <v>214</v>
      </c>
      <c r="C183">
        <v>964.18</v>
      </c>
      <c r="D183">
        <v>0</v>
      </c>
      <c r="E183" t="s">
        <v>212</v>
      </c>
      <c r="F183" t="s">
        <v>215</v>
      </c>
    </row>
    <row r="184" spans="1:6" x14ac:dyDescent="0.3">
      <c r="A184">
        <v>181</v>
      </c>
      <c r="B184" t="s">
        <v>214</v>
      </c>
      <c r="C184">
        <v>23</v>
      </c>
      <c r="D184">
        <v>0</v>
      </c>
      <c r="E184" t="s">
        <v>212</v>
      </c>
      <c r="F184" t="s">
        <v>215</v>
      </c>
    </row>
    <row r="185" spans="1:6" x14ac:dyDescent="0.3">
      <c r="A185">
        <v>182</v>
      </c>
      <c r="B185" t="s">
        <v>214</v>
      </c>
      <c r="C185">
        <v>0</v>
      </c>
      <c r="D185">
        <v>0</v>
      </c>
      <c r="E185" t="s">
        <v>212</v>
      </c>
      <c r="F185" t="s">
        <v>215</v>
      </c>
    </row>
    <row r="186" spans="1:6" x14ac:dyDescent="0.3">
      <c r="A186">
        <v>183</v>
      </c>
      <c r="B186" t="s">
        <v>214</v>
      </c>
      <c r="C186">
        <v>68</v>
      </c>
      <c r="D186">
        <v>0</v>
      </c>
      <c r="E186" t="s">
        <v>212</v>
      </c>
      <c r="F186" t="s">
        <v>215</v>
      </c>
    </row>
    <row r="187" spans="1:6" x14ac:dyDescent="0.3">
      <c r="A187">
        <v>184</v>
      </c>
      <c r="B187" t="s">
        <v>214</v>
      </c>
      <c r="C187">
        <v>68</v>
      </c>
      <c r="D187">
        <v>0</v>
      </c>
      <c r="E187" t="s">
        <v>212</v>
      </c>
      <c r="F187" t="s">
        <v>215</v>
      </c>
    </row>
    <row r="188" spans="1:6" x14ac:dyDescent="0.3">
      <c r="A188">
        <v>185</v>
      </c>
      <c r="B188" t="s">
        <v>214</v>
      </c>
      <c r="C188">
        <v>0</v>
      </c>
      <c r="D188">
        <v>0</v>
      </c>
      <c r="E188" t="s">
        <v>212</v>
      </c>
      <c r="F188" t="s">
        <v>215</v>
      </c>
    </row>
    <row r="189" spans="1:6" x14ac:dyDescent="0.3">
      <c r="A189">
        <v>186</v>
      </c>
      <c r="B189" t="s">
        <v>214</v>
      </c>
      <c r="C189">
        <v>0</v>
      </c>
      <c r="D189">
        <v>0</v>
      </c>
      <c r="E189" t="s">
        <v>212</v>
      </c>
      <c r="F189" t="s">
        <v>215</v>
      </c>
    </row>
    <row r="190" spans="1:6" x14ac:dyDescent="0.3">
      <c r="A190">
        <v>187</v>
      </c>
      <c r="B190" t="s">
        <v>214</v>
      </c>
      <c r="C190">
        <v>68</v>
      </c>
      <c r="D190">
        <v>0</v>
      </c>
      <c r="E190" t="s">
        <v>212</v>
      </c>
      <c r="F190" t="s">
        <v>215</v>
      </c>
    </row>
    <row r="191" spans="1:6" x14ac:dyDescent="0.3">
      <c r="A191">
        <v>188</v>
      </c>
      <c r="B191" t="s">
        <v>214</v>
      </c>
      <c r="C191">
        <v>0</v>
      </c>
      <c r="D191">
        <v>0</v>
      </c>
      <c r="E191" t="s">
        <v>212</v>
      </c>
      <c r="F191" t="s">
        <v>215</v>
      </c>
    </row>
    <row r="192" spans="1:6" x14ac:dyDescent="0.3">
      <c r="A192">
        <v>189</v>
      </c>
      <c r="B192" t="s">
        <v>214</v>
      </c>
      <c r="C192">
        <v>54.5</v>
      </c>
      <c r="D192">
        <v>0</v>
      </c>
      <c r="E192" t="s">
        <v>212</v>
      </c>
      <c r="F192" t="s">
        <v>215</v>
      </c>
    </row>
    <row r="193" spans="1:6" x14ac:dyDescent="0.3">
      <c r="A193">
        <v>190</v>
      </c>
      <c r="B193" t="s">
        <v>214</v>
      </c>
      <c r="C193">
        <v>964.18</v>
      </c>
      <c r="D193">
        <v>0</v>
      </c>
      <c r="E193" t="s">
        <v>212</v>
      </c>
      <c r="F193" t="s">
        <v>215</v>
      </c>
    </row>
    <row r="194" spans="1:6" x14ac:dyDescent="0.3">
      <c r="A194">
        <v>191</v>
      </c>
      <c r="B194" t="s">
        <v>214</v>
      </c>
      <c r="C194">
        <v>2014.5</v>
      </c>
      <c r="D194">
        <v>0</v>
      </c>
      <c r="E194" t="s">
        <v>212</v>
      </c>
      <c r="F194" t="s">
        <v>215</v>
      </c>
    </row>
    <row r="195" spans="1:6" x14ac:dyDescent="0.3">
      <c r="A195">
        <v>192</v>
      </c>
      <c r="B195" t="s">
        <v>214</v>
      </c>
      <c r="C195">
        <v>2457.8000000000002</v>
      </c>
      <c r="D195">
        <v>0</v>
      </c>
      <c r="E195" t="s">
        <v>212</v>
      </c>
      <c r="F195" t="s">
        <v>215</v>
      </c>
    </row>
    <row r="196" spans="1:6" x14ac:dyDescent="0.3">
      <c r="A196">
        <v>193</v>
      </c>
      <c r="B196" t="s">
        <v>214</v>
      </c>
      <c r="C196">
        <v>1815.35</v>
      </c>
      <c r="D196">
        <v>0</v>
      </c>
      <c r="E196" t="s">
        <v>212</v>
      </c>
      <c r="F196" t="s">
        <v>215</v>
      </c>
    </row>
    <row r="197" spans="1:6" x14ac:dyDescent="0.3">
      <c r="A197">
        <v>194</v>
      </c>
      <c r="B197" t="s">
        <v>214</v>
      </c>
      <c r="C197">
        <v>68</v>
      </c>
      <c r="D197">
        <v>0</v>
      </c>
      <c r="E197" t="s">
        <v>212</v>
      </c>
      <c r="F197" t="s">
        <v>215</v>
      </c>
    </row>
    <row r="198" spans="1:6" x14ac:dyDescent="0.3">
      <c r="A198">
        <v>195</v>
      </c>
      <c r="B198" t="s">
        <v>214</v>
      </c>
      <c r="C198">
        <v>1063.75</v>
      </c>
      <c r="D198">
        <v>0</v>
      </c>
      <c r="E198" t="s">
        <v>212</v>
      </c>
      <c r="F198" t="s">
        <v>215</v>
      </c>
    </row>
    <row r="199" spans="1:6" x14ac:dyDescent="0.3">
      <c r="A199">
        <v>196</v>
      </c>
      <c r="B199" t="s">
        <v>214</v>
      </c>
      <c r="C199">
        <v>964.18</v>
      </c>
      <c r="D199">
        <v>0</v>
      </c>
      <c r="E199" t="s">
        <v>212</v>
      </c>
      <c r="F199" t="s">
        <v>215</v>
      </c>
    </row>
    <row r="200" spans="1:6" x14ac:dyDescent="0.3">
      <c r="A200">
        <v>197</v>
      </c>
      <c r="B200" t="s">
        <v>214</v>
      </c>
      <c r="C200">
        <v>0</v>
      </c>
      <c r="D200">
        <v>0</v>
      </c>
      <c r="E200" t="s">
        <v>212</v>
      </c>
      <c r="F200" t="s">
        <v>215</v>
      </c>
    </row>
    <row r="201" spans="1:6" x14ac:dyDescent="0.3">
      <c r="A201">
        <v>198</v>
      </c>
      <c r="B201" t="s">
        <v>214</v>
      </c>
      <c r="C201">
        <v>68</v>
      </c>
      <c r="D201">
        <v>0</v>
      </c>
      <c r="E201" t="s">
        <v>212</v>
      </c>
      <c r="F201" t="s">
        <v>215</v>
      </c>
    </row>
    <row r="202" spans="1:6" x14ac:dyDescent="0.3">
      <c r="A202">
        <v>199</v>
      </c>
      <c r="B202" t="s">
        <v>214</v>
      </c>
      <c r="C202">
        <v>68</v>
      </c>
      <c r="D202">
        <v>0</v>
      </c>
      <c r="E202" t="s">
        <v>212</v>
      </c>
      <c r="F202" t="s">
        <v>215</v>
      </c>
    </row>
    <row r="203" spans="1:6" x14ac:dyDescent="0.3">
      <c r="A203">
        <v>200</v>
      </c>
      <c r="B203" t="s">
        <v>214</v>
      </c>
      <c r="C203">
        <v>68</v>
      </c>
      <c r="D203">
        <v>0</v>
      </c>
      <c r="E203" t="s">
        <v>212</v>
      </c>
      <c r="F203" t="s">
        <v>215</v>
      </c>
    </row>
    <row r="204" spans="1:6" x14ac:dyDescent="0.3">
      <c r="A204">
        <v>201</v>
      </c>
      <c r="B204" t="s">
        <v>214</v>
      </c>
      <c r="C204">
        <v>68</v>
      </c>
      <c r="D204">
        <v>0</v>
      </c>
      <c r="E204" t="s">
        <v>212</v>
      </c>
      <c r="F204" t="s">
        <v>215</v>
      </c>
    </row>
    <row r="205" spans="1:6" x14ac:dyDescent="0.3">
      <c r="A205">
        <v>202</v>
      </c>
      <c r="B205" t="s">
        <v>214</v>
      </c>
      <c r="C205">
        <v>68</v>
      </c>
      <c r="D205">
        <v>0</v>
      </c>
      <c r="E205" t="s">
        <v>212</v>
      </c>
      <c r="F205" t="s">
        <v>215</v>
      </c>
    </row>
    <row r="206" spans="1:6" x14ac:dyDescent="0.3">
      <c r="A206">
        <v>203</v>
      </c>
      <c r="B206" t="s">
        <v>214</v>
      </c>
      <c r="C206">
        <v>1991.5</v>
      </c>
      <c r="D206">
        <v>0</v>
      </c>
      <c r="E206" t="s">
        <v>212</v>
      </c>
      <c r="F206" t="s">
        <v>215</v>
      </c>
    </row>
    <row r="207" spans="1:6" x14ac:dyDescent="0.3">
      <c r="A207">
        <v>204</v>
      </c>
      <c r="B207" t="s">
        <v>214</v>
      </c>
      <c r="C207">
        <v>23</v>
      </c>
      <c r="D207">
        <v>0</v>
      </c>
      <c r="E207" t="s">
        <v>212</v>
      </c>
      <c r="F207" t="s">
        <v>215</v>
      </c>
    </row>
    <row r="208" spans="1:6" x14ac:dyDescent="0.3">
      <c r="A208">
        <v>205</v>
      </c>
      <c r="B208" t="s">
        <v>214</v>
      </c>
      <c r="C208">
        <v>0</v>
      </c>
      <c r="D208">
        <v>0</v>
      </c>
      <c r="E208" t="s">
        <v>212</v>
      </c>
      <c r="F208" t="s">
        <v>215</v>
      </c>
    </row>
    <row r="209" spans="1:6" x14ac:dyDescent="0.3">
      <c r="A209">
        <v>206</v>
      </c>
      <c r="B209" t="s">
        <v>214</v>
      </c>
      <c r="C209">
        <v>1194.45</v>
      </c>
      <c r="D209">
        <v>0</v>
      </c>
      <c r="E209" t="s">
        <v>212</v>
      </c>
      <c r="F209" t="s">
        <v>215</v>
      </c>
    </row>
    <row r="210" spans="1:6" x14ac:dyDescent="0.3">
      <c r="A210">
        <v>207</v>
      </c>
      <c r="B210" t="s">
        <v>214</v>
      </c>
      <c r="C210">
        <v>1559.7</v>
      </c>
      <c r="D210">
        <v>0</v>
      </c>
      <c r="E210" t="s">
        <v>212</v>
      </c>
      <c r="F210" t="s">
        <v>215</v>
      </c>
    </row>
    <row r="211" spans="1:6" x14ac:dyDescent="0.3">
      <c r="A211">
        <v>208</v>
      </c>
      <c r="B211" t="s">
        <v>214</v>
      </c>
      <c r="C211">
        <v>925.55</v>
      </c>
      <c r="D211">
        <v>0</v>
      </c>
      <c r="E211" t="s">
        <v>212</v>
      </c>
      <c r="F211" t="s">
        <v>215</v>
      </c>
    </row>
    <row r="212" spans="1:6" x14ac:dyDescent="0.3">
      <c r="A212">
        <v>209</v>
      </c>
      <c r="B212" t="s">
        <v>214</v>
      </c>
      <c r="C212">
        <v>0</v>
      </c>
      <c r="D212">
        <v>0</v>
      </c>
      <c r="E212" t="s">
        <v>212</v>
      </c>
      <c r="F212" t="s">
        <v>215</v>
      </c>
    </row>
    <row r="213" spans="1:6" x14ac:dyDescent="0.3">
      <c r="A213">
        <v>210</v>
      </c>
      <c r="B213" t="s">
        <v>214</v>
      </c>
      <c r="C213">
        <v>889.5</v>
      </c>
      <c r="D213">
        <v>0</v>
      </c>
      <c r="E213" t="s">
        <v>212</v>
      </c>
      <c r="F213" t="s">
        <v>215</v>
      </c>
    </row>
    <row r="214" spans="1:6" x14ac:dyDescent="0.3">
      <c r="A214">
        <v>211</v>
      </c>
      <c r="B214" t="s">
        <v>214</v>
      </c>
      <c r="C214">
        <v>2107.1</v>
      </c>
      <c r="D214">
        <v>0</v>
      </c>
      <c r="E214" t="s">
        <v>212</v>
      </c>
      <c r="F214" t="s">
        <v>215</v>
      </c>
    </row>
    <row r="215" spans="1:6" x14ac:dyDescent="0.3">
      <c r="A215">
        <v>212</v>
      </c>
      <c r="B215" t="s">
        <v>214</v>
      </c>
      <c r="C215">
        <v>68</v>
      </c>
      <c r="D215">
        <v>0</v>
      </c>
      <c r="E215" t="s">
        <v>212</v>
      </c>
      <c r="F215" t="s">
        <v>215</v>
      </c>
    </row>
    <row r="216" spans="1:6" x14ac:dyDescent="0.3">
      <c r="A216">
        <v>213</v>
      </c>
      <c r="B216" t="s">
        <v>214</v>
      </c>
      <c r="C216">
        <v>674.55</v>
      </c>
      <c r="D216">
        <v>0</v>
      </c>
      <c r="E216" t="s">
        <v>212</v>
      </c>
      <c r="F216" t="s">
        <v>215</v>
      </c>
    </row>
    <row r="217" spans="1:6" x14ac:dyDescent="0.3">
      <c r="A217">
        <v>214</v>
      </c>
      <c r="B217" t="s">
        <v>214</v>
      </c>
      <c r="C217">
        <v>1299.75</v>
      </c>
      <c r="D217">
        <v>0</v>
      </c>
      <c r="E217" t="s">
        <v>212</v>
      </c>
      <c r="F217" t="s">
        <v>215</v>
      </c>
    </row>
    <row r="218" spans="1:6" x14ac:dyDescent="0.3">
      <c r="A218">
        <v>215</v>
      </c>
      <c r="B218" t="s">
        <v>214</v>
      </c>
      <c r="C218">
        <v>0</v>
      </c>
      <c r="D218">
        <v>0</v>
      </c>
      <c r="E218" t="s">
        <v>212</v>
      </c>
      <c r="F218" t="s">
        <v>215</v>
      </c>
    </row>
    <row r="219" spans="1:6" x14ac:dyDescent="0.3">
      <c r="A219">
        <v>216</v>
      </c>
      <c r="B219" t="s">
        <v>214</v>
      </c>
      <c r="C219">
        <v>23</v>
      </c>
      <c r="D219">
        <v>0</v>
      </c>
      <c r="E219" t="s">
        <v>212</v>
      </c>
      <c r="F219" t="s">
        <v>215</v>
      </c>
    </row>
    <row r="220" spans="1:6" x14ac:dyDescent="0.3">
      <c r="A220">
        <v>217</v>
      </c>
      <c r="B220" t="s">
        <v>214</v>
      </c>
      <c r="C220">
        <v>1020.83</v>
      </c>
      <c r="D220">
        <v>0</v>
      </c>
      <c r="E220" t="s">
        <v>212</v>
      </c>
      <c r="F220" t="s">
        <v>215</v>
      </c>
    </row>
    <row r="221" spans="1:6" x14ac:dyDescent="0.3">
      <c r="A221">
        <v>218</v>
      </c>
      <c r="B221" t="s">
        <v>214</v>
      </c>
      <c r="C221">
        <v>23</v>
      </c>
      <c r="D221">
        <v>0</v>
      </c>
      <c r="E221" t="s">
        <v>212</v>
      </c>
      <c r="F221" t="s">
        <v>215</v>
      </c>
    </row>
    <row r="222" spans="1:6" x14ac:dyDescent="0.3">
      <c r="A222">
        <v>219</v>
      </c>
      <c r="B222" t="s">
        <v>214</v>
      </c>
      <c r="C222">
        <v>1020.83</v>
      </c>
      <c r="D222">
        <v>0</v>
      </c>
      <c r="E222" t="s">
        <v>212</v>
      </c>
      <c r="F222" t="s">
        <v>215</v>
      </c>
    </row>
    <row r="223" spans="1:6" x14ac:dyDescent="0.3">
      <c r="A223">
        <v>220</v>
      </c>
      <c r="B223" t="s">
        <v>214</v>
      </c>
      <c r="C223">
        <v>1887.65</v>
      </c>
      <c r="D223">
        <v>0</v>
      </c>
      <c r="E223" t="s">
        <v>212</v>
      </c>
      <c r="F223" t="s">
        <v>215</v>
      </c>
    </row>
    <row r="224" spans="1:6" x14ac:dyDescent="0.3">
      <c r="A224">
        <v>221</v>
      </c>
      <c r="B224" t="s">
        <v>214</v>
      </c>
      <c r="C224">
        <v>23</v>
      </c>
      <c r="D224">
        <v>0</v>
      </c>
      <c r="E224" t="s">
        <v>212</v>
      </c>
      <c r="F224" t="s">
        <v>215</v>
      </c>
    </row>
    <row r="225" spans="1:6" x14ac:dyDescent="0.3">
      <c r="A225">
        <v>222</v>
      </c>
      <c r="B225" t="s">
        <v>214</v>
      </c>
      <c r="C225">
        <v>27.5</v>
      </c>
      <c r="D225">
        <v>0</v>
      </c>
      <c r="E225" t="s">
        <v>212</v>
      </c>
      <c r="F225" t="s">
        <v>215</v>
      </c>
    </row>
    <row r="226" spans="1:6" x14ac:dyDescent="0.3">
      <c r="A226">
        <v>223</v>
      </c>
      <c r="B226" t="s">
        <v>214</v>
      </c>
      <c r="C226">
        <v>1211.4000000000001</v>
      </c>
      <c r="D226">
        <v>0</v>
      </c>
      <c r="E226" t="s">
        <v>212</v>
      </c>
      <c r="F226" t="s">
        <v>215</v>
      </c>
    </row>
    <row r="227" spans="1:6" x14ac:dyDescent="0.3">
      <c r="A227">
        <v>224</v>
      </c>
      <c r="B227" t="s">
        <v>214</v>
      </c>
      <c r="C227">
        <v>2354.8000000000002</v>
      </c>
      <c r="D227">
        <v>0</v>
      </c>
      <c r="E227" t="s">
        <v>212</v>
      </c>
      <c r="F227" t="s">
        <v>215</v>
      </c>
    </row>
    <row r="228" spans="1:6" x14ac:dyDescent="0.3">
      <c r="A228">
        <v>225</v>
      </c>
      <c r="B228" t="s">
        <v>214</v>
      </c>
      <c r="C228">
        <v>23</v>
      </c>
      <c r="D228">
        <v>0</v>
      </c>
      <c r="E228" t="s">
        <v>212</v>
      </c>
      <c r="F228" t="s">
        <v>215</v>
      </c>
    </row>
    <row r="229" spans="1:6" x14ac:dyDescent="0.3">
      <c r="A229">
        <v>226</v>
      </c>
      <c r="B229" t="s">
        <v>214</v>
      </c>
      <c r="C229">
        <v>2327.8000000000002</v>
      </c>
      <c r="D229">
        <v>0</v>
      </c>
      <c r="E229" t="s">
        <v>212</v>
      </c>
      <c r="F229" t="s">
        <v>215</v>
      </c>
    </row>
    <row r="230" spans="1:6" x14ac:dyDescent="0.3">
      <c r="A230">
        <v>227</v>
      </c>
      <c r="B230" t="s">
        <v>214</v>
      </c>
      <c r="C230">
        <v>23</v>
      </c>
      <c r="D230">
        <v>0</v>
      </c>
      <c r="E230" t="s">
        <v>212</v>
      </c>
      <c r="F230" t="s">
        <v>215</v>
      </c>
    </row>
    <row r="231" spans="1:6" x14ac:dyDescent="0.3">
      <c r="A231">
        <v>228</v>
      </c>
      <c r="B231" t="s">
        <v>214</v>
      </c>
      <c r="C231">
        <v>68</v>
      </c>
      <c r="D231">
        <v>0</v>
      </c>
      <c r="E231" t="s">
        <v>212</v>
      </c>
      <c r="F231" t="s">
        <v>215</v>
      </c>
    </row>
    <row r="232" spans="1:6" x14ac:dyDescent="0.3">
      <c r="A232">
        <v>229</v>
      </c>
      <c r="B232" t="s">
        <v>214</v>
      </c>
      <c r="C232">
        <v>68</v>
      </c>
      <c r="D232">
        <v>0</v>
      </c>
      <c r="E232" t="s">
        <v>212</v>
      </c>
      <c r="F232" t="s">
        <v>215</v>
      </c>
    </row>
    <row r="233" spans="1:6" x14ac:dyDescent="0.3">
      <c r="A233">
        <v>230</v>
      </c>
      <c r="B233" t="s">
        <v>214</v>
      </c>
      <c r="C233">
        <v>953.15</v>
      </c>
      <c r="D233">
        <v>0</v>
      </c>
      <c r="E233" t="s">
        <v>212</v>
      </c>
      <c r="F233" t="s">
        <v>215</v>
      </c>
    </row>
    <row r="234" spans="1:6" x14ac:dyDescent="0.3">
      <c r="A234">
        <v>231</v>
      </c>
      <c r="B234" t="s">
        <v>214</v>
      </c>
      <c r="C234">
        <v>1367.75</v>
      </c>
      <c r="D234">
        <v>0</v>
      </c>
      <c r="E234" t="s">
        <v>212</v>
      </c>
      <c r="F234" t="s">
        <v>215</v>
      </c>
    </row>
    <row r="235" spans="1:6" x14ac:dyDescent="0.3">
      <c r="A235">
        <v>232</v>
      </c>
      <c r="B235" t="s">
        <v>214</v>
      </c>
      <c r="C235">
        <v>1460.3</v>
      </c>
      <c r="D235">
        <v>0</v>
      </c>
      <c r="E235" t="s">
        <v>212</v>
      </c>
      <c r="F235" t="s">
        <v>215</v>
      </c>
    </row>
    <row r="236" spans="1:6" x14ac:dyDescent="0.3">
      <c r="A236">
        <v>233</v>
      </c>
      <c r="B236" t="s">
        <v>214</v>
      </c>
      <c r="C236">
        <v>515.4</v>
      </c>
      <c r="D236">
        <v>0</v>
      </c>
      <c r="E236" t="s">
        <v>212</v>
      </c>
      <c r="F236" t="s">
        <v>215</v>
      </c>
    </row>
    <row r="237" spans="1:6" x14ac:dyDescent="0.3">
      <c r="A237">
        <v>234</v>
      </c>
      <c r="B237" t="s">
        <v>214</v>
      </c>
      <c r="C237">
        <v>68</v>
      </c>
      <c r="D237">
        <v>0</v>
      </c>
      <c r="E237" t="s">
        <v>212</v>
      </c>
      <c r="F237" t="s">
        <v>215</v>
      </c>
    </row>
    <row r="238" spans="1:6" x14ac:dyDescent="0.3">
      <c r="A238">
        <v>235</v>
      </c>
      <c r="B238" t="s">
        <v>214</v>
      </c>
      <c r="C238">
        <v>68</v>
      </c>
      <c r="D238">
        <v>0</v>
      </c>
      <c r="E238" t="s">
        <v>212</v>
      </c>
      <c r="F238" t="s">
        <v>215</v>
      </c>
    </row>
    <row r="239" spans="1:6" x14ac:dyDescent="0.3">
      <c r="A239">
        <v>236</v>
      </c>
      <c r="B239" t="s">
        <v>214</v>
      </c>
      <c r="C239">
        <v>23</v>
      </c>
      <c r="D239">
        <v>0</v>
      </c>
      <c r="E239" t="s">
        <v>212</v>
      </c>
      <c r="F239" t="s">
        <v>215</v>
      </c>
    </row>
    <row r="240" spans="1:6" x14ac:dyDescent="0.3">
      <c r="A240">
        <v>237</v>
      </c>
      <c r="B240" t="s">
        <v>214</v>
      </c>
      <c r="C240">
        <v>0</v>
      </c>
      <c r="D240">
        <v>0</v>
      </c>
      <c r="E240" t="s">
        <v>212</v>
      </c>
      <c r="F240" t="s">
        <v>215</v>
      </c>
    </row>
    <row r="241" spans="1:6" x14ac:dyDescent="0.3">
      <c r="A241">
        <v>238</v>
      </c>
      <c r="B241" t="s">
        <v>214</v>
      </c>
      <c r="C241">
        <v>1202.3</v>
      </c>
      <c r="D241">
        <v>0</v>
      </c>
      <c r="E241" t="s">
        <v>212</v>
      </c>
      <c r="F241" t="s">
        <v>215</v>
      </c>
    </row>
    <row r="242" spans="1:6" x14ac:dyDescent="0.3">
      <c r="A242">
        <v>239</v>
      </c>
      <c r="B242" t="s">
        <v>214</v>
      </c>
      <c r="C242">
        <v>1202.3</v>
      </c>
      <c r="D242">
        <v>0</v>
      </c>
      <c r="E242" t="s">
        <v>212</v>
      </c>
      <c r="F242" t="s">
        <v>215</v>
      </c>
    </row>
    <row r="243" spans="1:6" x14ac:dyDescent="0.3">
      <c r="A243">
        <v>240</v>
      </c>
      <c r="B243" t="s">
        <v>214</v>
      </c>
      <c r="C243">
        <v>68</v>
      </c>
      <c r="D243">
        <v>0</v>
      </c>
      <c r="E243" t="s">
        <v>212</v>
      </c>
      <c r="F243" t="s">
        <v>215</v>
      </c>
    </row>
    <row r="244" spans="1:6" x14ac:dyDescent="0.3">
      <c r="A244">
        <v>241</v>
      </c>
      <c r="B244" t="s">
        <v>214</v>
      </c>
      <c r="C244">
        <v>23</v>
      </c>
      <c r="D244">
        <v>0</v>
      </c>
      <c r="E244" t="s">
        <v>212</v>
      </c>
      <c r="F244" t="s">
        <v>215</v>
      </c>
    </row>
    <row r="245" spans="1:6" x14ac:dyDescent="0.3">
      <c r="A245">
        <v>242</v>
      </c>
      <c r="B245" t="s">
        <v>214</v>
      </c>
      <c r="C245">
        <v>0</v>
      </c>
      <c r="D245">
        <v>0</v>
      </c>
      <c r="E245" t="s">
        <v>212</v>
      </c>
      <c r="F245" t="s">
        <v>215</v>
      </c>
    </row>
    <row r="246" spans="1:6" x14ac:dyDescent="0.3">
      <c r="A246">
        <v>243</v>
      </c>
      <c r="B246" t="s">
        <v>214</v>
      </c>
      <c r="C246">
        <v>1202.3</v>
      </c>
      <c r="D246">
        <v>0</v>
      </c>
      <c r="E246" t="s">
        <v>212</v>
      </c>
      <c r="F246" t="s">
        <v>215</v>
      </c>
    </row>
    <row r="247" spans="1:6" x14ac:dyDescent="0.3">
      <c r="A247">
        <v>244</v>
      </c>
      <c r="B247" t="s">
        <v>214</v>
      </c>
      <c r="C247">
        <v>68</v>
      </c>
      <c r="D247">
        <v>0</v>
      </c>
      <c r="E247" t="s">
        <v>212</v>
      </c>
      <c r="F247" t="s">
        <v>215</v>
      </c>
    </row>
    <row r="248" spans="1:6" x14ac:dyDescent="0.3">
      <c r="A248">
        <v>245</v>
      </c>
      <c r="B248" t="s">
        <v>214</v>
      </c>
      <c r="C248">
        <v>1485.88</v>
      </c>
      <c r="D248">
        <v>0</v>
      </c>
      <c r="E248" t="s">
        <v>212</v>
      </c>
      <c r="F248" t="s">
        <v>215</v>
      </c>
    </row>
    <row r="249" spans="1:6" x14ac:dyDescent="0.3">
      <c r="A249">
        <v>246</v>
      </c>
      <c r="B249" t="s">
        <v>214</v>
      </c>
      <c r="C249">
        <v>0</v>
      </c>
      <c r="D249">
        <v>0</v>
      </c>
      <c r="E249" t="s">
        <v>212</v>
      </c>
      <c r="F249" t="s">
        <v>215</v>
      </c>
    </row>
    <row r="250" spans="1:6" x14ac:dyDescent="0.3">
      <c r="A250">
        <v>247</v>
      </c>
      <c r="B250" t="s">
        <v>214</v>
      </c>
      <c r="C250">
        <v>0</v>
      </c>
      <c r="D250">
        <v>0</v>
      </c>
      <c r="E250" t="s">
        <v>212</v>
      </c>
      <c r="F250" t="s">
        <v>215</v>
      </c>
    </row>
    <row r="251" spans="1:6" x14ac:dyDescent="0.3">
      <c r="A251">
        <v>248</v>
      </c>
      <c r="B251" t="s">
        <v>214</v>
      </c>
      <c r="C251">
        <v>2323.1</v>
      </c>
      <c r="D251">
        <v>0</v>
      </c>
      <c r="E251" t="s">
        <v>212</v>
      </c>
      <c r="F251" t="s">
        <v>215</v>
      </c>
    </row>
    <row r="252" spans="1:6" x14ac:dyDescent="0.3">
      <c r="A252">
        <v>249</v>
      </c>
      <c r="B252" t="s">
        <v>214</v>
      </c>
      <c r="C252">
        <v>68</v>
      </c>
      <c r="D252">
        <v>0</v>
      </c>
      <c r="E252" t="s">
        <v>212</v>
      </c>
      <c r="F252" t="s">
        <v>215</v>
      </c>
    </row>
    <row r="253" spans="1:6" x14ac:dyDescent="0.3">
      <c r="A253">
        <v>250</v>
      </c>
      <c r="B253" t="s">
        <v>214</v>
      </c>
      <c r="C253">
        <v>68</v>
      </c>
      <c r="D253">
        <v>0</v>
      </c>
      <c r="E253" t="s">
        <v>212</v>
      </c>
      <c r="F253" t="s">
        <v>215</v>
      </c>
    </row>
    <row r="254" spans="1:6" x14ac:dyDescent="0.3">
      <c r="A254">
        <v>251</v>
      </c>
      <c r="B254" t="s">
        <v>214</v>
      </c>
      <c r="C254">
        <v>0</v>
      </c>
      <c r="D254">
        <v>0</v>
      </c>
      <c r="E254" t="s">
        <v>212</v>
      </c>
      <c r="F254" t="s">
        <v>215</v>
      </c>
    </row>
    <row r="255" spans="1:6" x14ac:dyDescent="0.3">
      <c r="A255">
        <v>252</v>
      </c>
      <c r="B255" t="s">
        <v>214</v>
      </c>
      <c r="C255">
        <v>1374.4</v>
      </c>
      <c r="D255">
        <v>0</v>
      </c>
      <c r="E255" t="s">
        <v>212</v>
      </c>
      <c r="F255" t="s">
        <v>215</v>
      </c>
    </row>
    <row r="256" spans="1:6" x14ac:dyDescent="0.3">
      <c r="A256">
        <v>253</v>
      </c>
      <c r="B256" t="s">
        <v>214</v>
      </c>
      <c r="C256">
        <v>918.73</v>
      </c>
      <c r="D256">
        <v>0</v>
      </c>
      <c r="E256" t="s">
        <v>212</v>
      </c>
      <c r="F256" t="s">
        <v>215</v>
      </c>
    </row>
    <row r="257" spans="1:6" x14ac:dyDescent="0.3">
      <c r="A257">
        <v>254</v>
      </c>
      <c r="B257" t="s">
        <v>214</v>
      </c>
      <c r="C257">
        <v>366.6</v>
      </c>
      <c r="D257">
        <v>0</v>
      </c>
      <c r="E257" t="s">
        <v>212</v>
      </c>
      <c r="F257" t="s">
        <v>215</v>
      </c>
    </row>
    <row r="258" spans="1:6" x14ac:dyDescent="0.3">
      <c r="A258">
        <v>255</v>
      </c>
      <c r="B258" t="s">
        <v>214</v>
      </c>
      <c r="C258">
        <v>68</v>
      </c>
      <c r="D258">
        <v>0</v>
      </c>
      <c r="E258" t="s">
        <v>212</v>
      </c>
      <c r="F258" t="s">
        <v>215</v>
      </c>
    </row>
    <row r="259" spans="1:6" x14ac:dyDescent="0.3">
      <c r="A259">
        <v>256</v>
      </c>
      <c r="B259" t="s">
        <v>214</v>
      </c>
      <c r="C259">
        <v>23</v>
      </c>
      <c r="D259">
        <v>0</v>
      </c>
      <c r="E259" t="s">
        <v>212</v>
      </c>
      <c r="F259" t="s">
        <v>215</v>
      </c>
    </row>
    <row r="260" spans="1:6" x14ac:dyDescent="0.3">
      <c r="A260">
        <v>257</v>
      </c>
      <c r="B260" t="s">
        <v>214</v>
      </c>
      <c r="C260">
        <v>446.1</v>
      </c>
      <c r="D260">
        <v>0</v>
      </c>
      <c r="E260" t="s">
        <v>212</v>
      </c>
      <c r="F260" t="s">
        <v>215</v>
      </c>
    </row>
    <row r="261" spans="1:6" x14ac:dyDescent="0.3">
      <c r="A261">
        <v>258</v>
      </c>
      <c r="B261" t="s">
        <v>214</v>
      </c>
      <c r="C261">
        <v>21.47</v>
      </c>
      <c r="D261">
        <v>0</v>
      </c>
      <c r="E261" t="s">
        <v>212</v>
      </c>
      <c r="F261" t="s">
        <v>215</v>
      </c>
    </row>
    <row r="262" spans="1:6" x14ac:dyDescent="0.3">
      <c r="A262">
        <v>259</v>
      </c>
      <c r="B262" t="s">
        <v>214</v>
      </c>
      <c r="C262">
        <v>0</v>
      </c>
      <c r="D262">
        <v>0</v>
      </c>
      <c r="E262" t="s">
        <v>212</v>
      </c>
      <c r="F262" t="s">
        <v>215</v>
      </c>
    </row>
    <row r="263" spans="1:6" x14ac:dyDescent="0.3">
      <c r="A263">
        <v>260</v>
      </c>
      <c r="B263" t="s">
        <v>214</v>
      </c>
      <c r="C263">
        <v>27.5</v>
      </c>
      <c r="D263">
        <v>0</v>
      </c>
      <c r="E263" t="s">
        <v>212</v>
      </c>
      <c r="F263" t="s">
        <v>215</v>
      </c>
    </row>
    <row r="264" spans="1:6" x14ac:dyDescent="0.3">
      <c r="A264">
        <v>261</v>
      </c>
      <c r="B264" t="s">
        <v>214</v>
      </c>
      <c r="C264">
        <v>1460.3</v>
      </c>
      <c r="D264">
        <v>0</v>
      </c>
      <c r="E264" t="s">
        <v>212</v>
      </c>
      <c r="F264" t="s">
        <v>215</v>
      </c>
    </row>
    <row r="265" spans="1:6" x14ac:dyDescent="0.3">
      <c r="A265">
        <v>262</v>
      </c>
      <c r="B265" t="s">
        <v>214</v>
      </c>
      <c r="C265">
        <v>1002.3</v>
      </c>
      <c r="D265">
        <v>0</v>
      </c>
      <c r="E265" t="s">
        <v>212</v>
      </c>
      <c r="F265" t="s">
        <v>215</v>
      </c>
    </row>
    <row r="266" spans="1:6" x14ac:dyDescent="0.3">
      <c r="A266">
        <v>263</v>
      </c>
      <c r="B266" t="s">
        <v>214</v>
      </c>
      <c r="C266">
        <v>68</v>
      </c>
      <c r="D266">
        <v>0</v>
      </c>
      <c r="E266" t="s">
        <v>212</v>
      </c>
      <c r="F266" t="s">
        <v>215</v>
      </c>
    </row>
    <row r="267" spans="1:6" x14ac:dyDescent="0.3">
      <c r="A267">
        <v>264</v>
      </c>
      <c r="B267" t="s">
        <v>214</v>
      </c>
      <c r="C267">
        <v>68</v>
      </c>
      <c r="D267">
        <v>0</v>
      </c>
      <c r="E267" t="s">
        <v>212</v>
      </c>
      <c r="F267" t="s">
        <v>215</v>
      </c>
    </row>
    <row r="268" spans="1:6" x14ac:dyDescent="0.3">
      <c r="A268">
        <v>265</v>
      </c>
      <c r="B268" t="s">
        <v>214</v>
      </c>
      <c r="C268">
        <v>68</v>
      </c>
      <c r="D268">
        <v>0</v>
      </c>
      <c r="E268" t="s">
        <v>212</v>
      </c>
      <c r="F268" t="s">
        <v>215</v>
      </c>
    </row>
    <row r="269" spans="1:6" x14ac:dyDescent="0.3">
      <c r="A269">
        <v>266</v>
      </c>
      <c r="B269" t="s">
        <v>214</v>
      </c>
      <c r="C269">
        <v>1410</v>
      </c>
      <c r="D269">
        <v>0</v>
      </c>
      <c r="E269" t="s">
        <v>212</v>
      </c>
      <c r="F269" t="s">
        <v>215</v>
      </c>
    </row>
    <row r="270" spans="1:6" x14ac:dyDescent="0.3">
      <c r="A270">
        <v>267</v>
      </c>
      <c r="B270" t="s">
        <v>214</v>
      </c>
      <c r="C270">
        <v>68</v>
      </c>
      <c r="D270">
        <v>0</v>
      </c>
      <c r="E270" t="s">
        <v>212</v>
      </c>
      <c r="F270" t="s">
        <v>215</v>
      </c>
    </row>
    <row r="271" spans="1:6" x14ac:dyDescent="0.3">
      <c r="A271">
        <v>268</v>
      </c>
      <c r="B271" t="s">
        <v>214</v>
      </c>
      <c r="C271">
        <v>1738.5</v>
      </c>
      <c r="D271">
        <v>0</v>
      </c>
      <c r="E271" t="s">
        <v>212</v>
      </c>
      <c r="F271" t="s">
        <v>215</v>
      </c>
    </row>
    <row r="272" spans="1:6" x14ac:dyDescent="0.3">
      <c r="A272">
        <v>269</v>
      </c>
      <c r="B272" t="s">
        <v>214</v>
      </c>
      <c r="C272">
        <v>2253</v>
      </c>
      <c r="D272">
        <v>0</v>
      </c>
      <c r="E272" t="s">
        <v>212</v>
      </c>
      <c r="F272" t="s">
        <v>215</v>
      </c>
    </row>
    <row r="273" spans="1:6" x14ac:dyDescent="0.3">
      <c r="A273">
        <v>270</v>
      </c>
      <c r="B273" t="s">
        <v>214</v>
      </c>
      <c r="C273">
        <v>68</v>
      </c>
      <c r="D273">
        <v>0</v>
      </c>
      <c r="E273" t="s">
        <v>212</v>
      </c>
      <c r="F273" t="s">
        <v>215</v>
      </c>
    </row>
    <row r="274" spans="1:6" x14ac:dyDescent="0.3">
      <c r="A274">
        <v>271</v>
      </c>
      <c r="B274" t="s">
        <v>214</v>
      </c>
      <c r="C274">
        <v>1405.5</v>
      </c>
      <c r="D274">
        <v>0</v>
      </c>
      <c r="E274" t="s">
        <v>212</v>
      </c>
      <c r="F274" t="s">
        <v>215</v>
      </c>
    </row>
    <row r="275" spans="1:6" x14ac:dyDescent="0.3">
      <c r="A275">
        <v>272</v>
      </c>
      <c r="B275" t="s">
        <v>214</v>
      </c>
      <c r="C275">
        <v>0</v>
      </c>
      <c r="D275">
        <v>0</v>
      </c>
      <c r="E275" t="s">
        <v>212</v>
      </c>
      <c r="F275" t="s">
        <v>215</v>
      </c>
    </row>
    <row r="276" spans="1:6" x14ac:dyDescent="0.3">
      <c r="A276">
        <v>273</v>
      </c>
      <c r="B276" t="s">
        <v>214</v>
      </c>
      <c r="C276">
        <v>54.5</v>
      </c>
      <c r="D276">
        <v>0</v>
      </c>
      <c r="E276" t="s">
        <v>212</v>
      </c>
      <c r="F276" t="s">
        <v>215</v>
      </c>
    </row>
    <row r="277" spans="1:6" x14ac:dyDescent="0.3">
      <c r="A277">
        <v>274</v>
      </c>
      <c r="B277" t="s">
        <v>214</v>
      </c>
      <c r="C277">
        <v>54.5</v>
      </c>
      <c r="D277">
        <v>0</v>
      </c>
      <c r="E277" t="s">
        <v>212</v>
      </c>
      <c r="F277" t="s">
        <v>215</v>
      </c>
    </row>
    <row r="278" spans="1:6" x14ac:dyDescent="0.3">
      <c r="A278">
        <v>275</v>
      </c>
      <c r="B278" t="s">
        <v>214</v>
      </c>
      <c r="C278">
        <v>501.15</v>
      </c>
      <c r="D278">
        <v>0</v>
      </c>
      <c r="E278" t="s">
        <v>212</v>
      </c>
      <c r="F278" t="s">
        <v>215</v>
      </c>
    </row>
    <row r="279" spans="1:6" x14ac:dyDescent="0.3">
      <c r="A279">
        <v>276</v>
      </c>
      <c r="B279" t="s">
        <v>214</v>
      </c>
      <c r="C279">
        <v>68</v>
      </c>
      <c r="D279">
        <v>0</v>
      </c>
      <c r="E279" t="s">
        <v>212</v>
      </c>
      <c r="F279" t="s">
        <v>215</v>
      </c>
    </row>
    <row r="280" spans="1:6" x14ac:dyDescent="0.3">
      <c r="A280">
        <v>277</v>
      </c>
      <c r="B280" t="s">
        <v>214</v>
      </c>
      <c r="C280">
        <v>1693.5</v>
      </c>
      <c r="D280">
        <v>0</v>
      </c>
      <c r="E280" t="s">
        <v>212</v>
      </c>
      <c r="F280" t="s">
        <v>215</v>
      </c>
    </row>
    <row r="281" spans="1:6" x14ac:dyDescent="0.3">
      <c r="A281">
        <v>278</v>
      </c>
      <c r="B281" t="s">
        <v>214</v>
      </c>
      <c r="C281">
        <v>0</v>
      </c>
      <c r="D281">
        <v>0</v>
      </c>
      <c r="E281" t="s">
        <v>212</v>
      </c>
      <c r="F281" t="s">
        <v>215</v>
      </c>
    </row>
    <row r="282" spans="1:6" x14ac:dyDescent="0.3">
      <c r="A282">
        <v>279</v>
      </c>
      <c r="B282" t="s">
        <v>214</v>
      </c>
      <c r="C282">
        <v>68</v>
      </c>
      <c r="D282">
        <v>0</v>
      </c>
      <c r="E282" t="s">
        <v>212</v>
      </c>
      <c r="F282" t="s">
        <v>215</v>
      </c>
    </row>
    <row r="283" spans="1:6" x14ac:dyDescent="0.3">
      <c r="A283">
        <v>280</v>
      </c>
      <c r="B283" t="s">
        <v>214</v>
      </c>
      <c r="C283">
        <v>68</v>
      </c>
      <c r="D283">
        <v>0</v>
      </c>
      <c r="E283" t="s">
        <v>212</v>
      </c>
      <c r="F283" t="s">
        <v>215</v>
      </c>
    </row>
    <row r="284" spans="1:6" x14ac:dyDescent="0.3">
      <c r="A284">
        <v>281</v>
      </c>
      <c r="B284" t="s">
        <v>214</v>
      </c>
      <c r="C284">
        <v>41</v>
      </c>
      <c r="D284">
        <v>0</v>
      </c>
      <c r="E284" t="s">
        <v>212</v>
      </c>
      <c r="F284" t="s">
        <v>215</v>
      </c>
    </row>
    <row r="285" spans="1:6" x14ac:dyDescent="0.3">
      <c r="A285">
        <v>282</v>
      </c>
      <c r="B285" t="s">
        <v>214</v>
      </c>
      <c r="C285">
        <v>68</v>
      </c>
      <c r="D285">
        <v>0</v>
      </c>
      <c r="E285" t="s">
        <v>212</v>
      </c>
      <c r="F285" t="s">
        <v>215</v>
      </c>
    </row>
    <row r="286" spans="1:6" x14ac:dyDescent="0.3">
      <c r="A286">
        <v>283</v>
      </c>
      <c r="B286" t="s">
        <v>214</v>
      </c>
      <c r="C286">
        <v>0</v>
      </c>
      <c r="D286">
        <v>0</v>
      </c>
      <c r="E286" t="s">
        <v>212</v>
      </c>
      <c r="F286" t="s">
        <v>215</v>
      </c>
    </row>
    <row r="287" spans="1:6" x14ac:dyDescent="0.3">
      <c r="A287">
        <v>284</v>
      </c>
      <c r="B287" t="s">
        <v>214</v>
      </c>
      <c r="C287">
        <v>1622.67</v>
      </c>
      <c r="D287">
        <v>0</v>
      </c>
      <c r="E287" t="s">
        <v>212</v>
      </c>
      <c r="F287" t="s">
        <v>215</v>
      </c>
    </row>
    <row r="288" spans="1:6" x14ac:dyDescent="0.3">
      <c r="A288">
        <v>285</v>
      </c>
      <c r="B288" t="s">
        <v>214</v>
      </c>
      <c r="C288">
        <v>68</v>
      </c>
      <c r="D288">
        <v>0</v>
      </c>
      <c r="E288" t="s">
        <v>212</v>
      </c>
      <c r="F288" t="s">
        <v>215</v>
      </c>
    </row>
    <row r="289" spans="1:6" x14ac:dyDescent="0.3">
      <c r="A289">
        <v>286</v>
      </c>
      <c r="B289" t="s">
        <v>214</v>
      </c>
      <c r="C289">
        <v>41</v>
      </c>
      <c r="D289">
        <v>0</v>
      </c>
      <c r="E289" t="s">
        <v>212</v>
      </c>
      <c r="F289" t="s">
        <v>215</v>
      </c>
    </row>
    <row r="290" spans="1:6" x14ac:dyDescent="0.3">
      <c r="A290">
        <v>287</v>
      </c>
      <c r="B290" t="s">
        <v>214</v>
      </c>
      <c r="C290">
        <v>0</v>
      </c>
      <c r="D290">
        <v>0</v>
      </c>
      <c r="E290" t="s">
        <v>212</v>
      </c>
      <c r="F290" t="s">
        <v>215</v>
      </c>
    </row>
    <row r="291" spans="1:6" x14ac:dyDescent="0.3">
      <c r="A291">
        <v>288</v>
      </c>
      <c r="B291" t="s">
        <v>214</v>
      </c>
      <c r="C291">
        <v>68</v>
      </c>
      <c r="D291">
        <v>0</v>
      </c>
      <c r="E291" t="s">
        <v>212</v>
      </c>
      <c r="F291" t="s">
        <v>215</v>
      </c>
    </row>
    <row r="292" spans="1:6" x14ac:dyDescent="0.3">
      <c r="A292">
        <v>289</v>
      </c>
      <c r="B292" t="s">
        <v>214</v>
      </c>
      <c r="C292">
        <v>0</v>
      </c>
      <c r="D292">
        <v>0</v>
      </c>
      <c r="E292" t="s">
        <v>212</v>
      </c>
      <c r="F292" t="s">
        <v>215</v>
      </c>
    </row>
    <row r="293" spans="1:6" x14ac:dyDescent="0.3">
      <c r="A293">
        <v>290</v>
      </c>
      <c r="B293" t="s">
        <v>214</v>
      </c>
      <c r="C293">
        <v>27.5</v>
      </c>
      <c r="D293">
        <v>0</v>
      </c>
      <c r="E293" t="s">
        <v>212</v>
      </c>
      <c r="F293" t="s">
        <v>215</v>
      </c>
    </row>
    <row r="294" spans="1:6" x14ac:dyDescent="0.3">
      <c r="A294">
        <v>291</v>
      </c>
      <c r="B294" t="s">
        <v>214</v>
      </c>
      <c r="C294">
        <v>54.5</v>
      </c>
      <c r="D294">
        <v>0</v>
      </c>
      <c r="E294" t="s">
        <v>212</v>
      </c>
      <c r="F294" t="s">
        <v>215</v>
      </c>
    </row>
    <row r="295" spans="1:6" x14ac:dyDescent="0.3">
      <c r="A295">
        <v>292</v>
      </c>
      <c r="B295" t="s">
        <v>214</v>
      </c>
      <c r="C295">
        <v>1574.17</v>
      </c>
      <c r="D295">
        <v>0</v>
      </c>
      <c r="E295" t="s">
        <v>212</v>
      </c>
      <c r="F295" t="s">
        <v>215</v>
      </c>
    </row>
    <row r="296" spans="1:6" x14ac:dyDescent="0.3">
      <c r="A296">
        <v>293</v>
      </c>
      <c r="B296" t="s">
        <v>214</v>
      </c>
      <c r="C296">
        <v>0</v>
      </c>
      <c r="D296">
        <v>0</v>
      </c>
      <c r="E296" t="s">
        <v>212</v>
      </c>
      <c r="F296" t="s">
        <v>215</v>
      </c>
    </row>
    <row r="297" spans="1:6" x14ac:dyDescent="0.3">
      <c r="A297">
        <v>294</v>
      </c>
      <c r="B297" t="s">
        <v>214</v>
      </c>
      <c r="C297">
        <v>27.5</v>
      </c>
      <c r="D297">
        <v>0</v>
      </c>
      <c r="E297" t="s">
        <v>212</v>
      </c>
      <c r="F297" t="s">
        <v>215</v>
      </c>
    </row>
    <row r="298" spans="1:6" x14ac:dyDescent="0.3">
      <c r="A298">
        <v>295</v>
      </c>
      <c r="B298" t="s">
        <v>214</v>
      </c>
      <c r="C298">
        <v>1113.32</v>
      </c>
      <c r="D298">
        <v>0</v>
      </c>
      <c r="E298" t="s">
        <v>212</v>
      </c>
      <c r="F298" t="s">
        <v>215</v>
      </c>
    </row>
    <row r="299" spans="1:6" x14ac:dyDescent="0.3">
      <c r="A299">
        <v>296</v>
      </c>
      <c r="B299" t="s">
        <v>214</v>
      </c>
      <c r="C299">
        <v>953.7</v>
      </c>
      <c r="D299">
        <v>0</v>
      </c>
      <c r="E299" t="s">
        <v>212</v>
      </c>
      <c r="F299" t="s">
        <v>215</v>
      </c>
    </row>
    <row r="300" spans="1:6" x14ac:dyDescent="0.3">
      <c r="A300">
        <v>297</v>
      </c>
      <c r="B300" t="s">
        <v>214</v>
      </c>
      <c r="C300">
        <v>0</v>
      </c>
      <c r="D300">
        <v>0</v>
      </c>
      <c r="E300" t="s">
        <v>212</v>
      </c>
      <c r="F300" t="s">
        <v>215</v>
      </c>
    </row>
    <row r="301" spans="1:6" x14ac:dyDescent="0.3">
      <c r="A301">
        <v>298</v>
      </c>
      <c r="B301" t="s">
        <v>214</v>
      </c>
      <c r="C301">
        <v>3179.9</v>
      </c>
      <c r="D301">
        <v>0</v>
      </c>
      <c r="E301" t="s">
        <v>212</v>
      </c>
      <c r="F301" t="s">
        <v>215</v>
      </c>
    </row>
    <row r="302" spans="1:6" x14ac:dyDescent="0.3">
      <c r="A302">
        <v>299</v>
      </c>
      <c r="B302" t="s">
        <v>214</v>
      </c>
      <c r="C302">
        <v>27.5</v>
      </c>
      <c r="D302">
        <v>0</v>
      </c>
      <c r="E302" t="s">
        <v>212</v>
      </c>
      <c r="F302" t="s">
        <v>215</v>
      </c>
    </row>
    <row r="303" spans="1:6" x14ac:dyDescent="0.3">
      <c r="A303">
        <v>300</v>
      </c>
      <c r="B303" t="s">
        <v>214</v>
      </c>
      <c r="C303">
        <v>0</v>
      </c>
      <c r="D303">
        <v>0</v>
      </c>
      <c r="E303" t="s">
        <v>212</v>
      </c>
      <c r="F303" t="s">
        <v>215</v>
      </c>
    </row>
    <row r="304" spans="1:6" x14ac:dyDescent="0.3">
      <c r="A304">
        <v>301</v>
      </c>
      <c r="B304" t="s">
        <v>214</v>
      </c>
      <c r="C304">
        <v>27.5</v>
      </c>
      <c r="D304">
        <v>0</v>
      </c>
      <c r="E304" t="s">
        <v>212</v>
      </c>
      <c r="F304" t="s">
        <v>215</v>
      </c>
    </row>
    <row r="305" spans="1:6" x14ac:dyDescent="0.3">
      <c r="A305">
        <v>302</v>
      </c>
      <c r="B305" t="s">
        <v>214</v>
      </c>
      <c r="C305">
        <v>0</v>
      </c>
      <c r="D305">
        <v>0</v>
      </c>
      <c r="E305" t="s">
        <v>212</v>
      </c>
      <c r="F305" t="s">
        <v>215</v>
      </c>
    </row>
    <row r="306" spans="1:6" x14ac:dyDescent="0.3">
      <c r="A306">
        <v>303</v>
      </c>
      <c r="B306" t="s">
        <v>214</v>
      </c>
      <c r="C306">
        <v>0</v>
      </c>
      <c r="D306">
        <v>0</v>
      </c>
      <c r="E306" t="s">
        <v>212</v>
      </c>
      <c r="F306" t="s">
        <v>215</v>
      </c>
    </row>
    <row r="307" spans="1:6" x14ac:dyDescent="0.3">
      <c r="A307">
        <v>304</v>
      </c>
      <c r="B307" t="s">
        <v>214</v>
      </c>
      <c r="C307">
        <v>0</v>
      </c>
      <c r="D307">
        <v>0</v>
      </c>
      <c r="E307" t="s">
        <v>212</v>
      </c>
      <c r="F307" t="s">
        <v>215</v>
      </c>
    </row>
    <row r="308" spans="1:6" x14ac:dyDescent="0.3">
      <c r="A308">
        <v>305</v>
      </c>
      <c r="B308" t="s">
        <v>214</v>
      </c>
      <c r="C308">
        <v>23</v>
      </c>
      <c r="D308">
        <v>0</v>
      </c>
      <c r="E308" t="s">
        <v>212</v>
      </c>
      <c r="F308" t="s">
        <v>215</v>
      </c>
    </row>
    <row r="309" spans="1:6" x14ac:dyDescent="0.3">
      <c r="A309">
        <v>306</v>
      </c>
      <c r="B309" t="s">
        <v>214</v>
      </c>
      <c r="C309">
        <v>23</v>
      </c>
      <c r="D309">
        <v>0</v>
      </c>
      <c r="E309" t="s">
        <v>212</v>
      </c>
      <c r="F309" t="s">
        <v>215</v>
      </c>
    </row>
    <row r="310" spans="1:6" x14ac:dyDescent="0.3">
      <c r="A310">
        <v>307</v>
      </c>
      <c r="B310" t="s">
        <v>214</v>
      </c>
      <c r="C310">
        <v>54.5</v>
      </c>
      <c r="D310">
        <v>0</v>
      </c>
      <c r="E310" t="s">
        <v>212</v>
      </c>
      <c r="F310" t="s">
        <v>215</v>
      </c>
    </row>
    <row r="311" spans="1:6" x14ac:dyDescent="0.3">
      <c r="A311">
        <v>308</v>
      </c>
      <c r="B311" t="s">
        <v>214</v>
      </c>
      <c r="C311">
        <v>23</v>
      </c>
      <c r="D311">
        <v>0</v>
      </c>
      <c r="E311" t="s">
        <v>212</v>
      </c>
      <c r="F311" t="s">
        <v>215</v>
      </c>
    </row>
    <row r="312" spans="1:6" x14ac:dyDescent="0.3">
      <c r="A312">
        <v>309</v>
      </c>
      <c r="B312" t="s">
        <v>214</v>
      </c>
      <c r="C312">
        <v>41</v>
      </c>
      <c r="D312">
        <v>0</v>
      </c>
      <c r="E312" t="s">
        <v>212</v>
      </c>
      <c r="F312" t="s">
        <v>215</v>
      </c>
    </row>
    <row r="313" spans="1:6" x14ac:dyDescent="0.3">
      <c r="A313">
        <v>310</v>
      </c>
      <c r="B313" t="s">
        <v>214</v>
      </c>
      <c r="C313">
        <v>1476.48</v>
      </c>
      <c r="D313">
        <v>0</v>
      </c>
      <c r="E313" t="s">
        <v>212</v>
      </c>
      <c r="F313" t="s">
        <v>215</v>
      </c>
    </row>
    <row r="314" spans="1:6" x14ac:dyDescent="0.3">
      <c r="A314">
        <v>311</v>
      </c>
      <c r="B314" t="s">
        <v>214</v>
      </c>
      <c r="C314">
        <v>27.5</v>
      </c>
      <c r="D314">
        <v>0</v>
      </c>
      <c r="E314" t="s">
        <v>212</v>
      </c>
      <c r="F314" t="s">
        <v>215</v>
      </c>
    </row>
    <row r="315" spans="1:6" x14ac:dyDescent="0.3">
      <c r="A315">
        <v>312</v>
      </c>
      <c r="B315" t="s">
        <v>214</v>
      </c>
      <c r="C315">
        <v>1634.8</v>
      </c>
      <c r="D315">
        <v>0</v>
      </c>
      <c r="E315" t="s">
        <v>212</v>
      </c>
      <c r="F315" t="s">
        <v>215</v>
      </c>
    </row>
    <row r="316" spans="1:6" x14ac:dyDescent="0.3">
      <c r="A316">
        <v>313</v>
      </c>
      <c r="B316" t="s">
        <v>214</v>
      </c>
      <c r="C316">
        <v>54.5</v>
      </c>
      <c r="D316">
        <v>0</v>
      </c>
      <c r="E316" t="s">
        <v>212</v>
      </c>
      <c r="F316" t="s">
        <v>215</v>
      </c>
    </row>
    <row r="317" spans="1:6" x14ac:dyDescent="0.3">
      <c r="A317">
        <v>314</v>
      </c>
      <c r="B317" t="s">
        <v>214</v>
      </c>
      <c r="C317">
        <v>750.35</v>
      </c>
      <c r="D317">
        <v>0</v>
      </c>
      <c r="E317" t="s">
        <v>212</v>
      </c>
      <c r="F317" t="s">
        <v>215</v>
      </c>
    </row>
    <row r="318" spans="1:6" x14ac:dyDescent="0.3">
      <c r="A318">
        <v>315</v>
      </c>
      <c r="B318" t="s">
        <v>214</v>
      </c>
      <c r="C318">
        <v>1008.62</v>
      </c>
      <c r="D318">
        <v>0</v>
      </c>
      <c r="E318" t="s">
        <v>212</v>
      </c>
      <c r="F318" t="s">
        <v>215</v>
      </c>
    </row>
    <row r="319" spans="1:6" x14ac:dyDescent="0.3">
      <c r="A319">
        <v>316</v>
      </c>
      <c r="B319" t="s">
        <v>214</v>
      </c>
      <c r="C319">
        <v>0</v>
      </c>
      <c r="D319">
        <v>0</v>
      </c>
      <c r="E319" t="s">
        <v>212</v>
      </c>
      <c r="F319" t="s">
        <v>215</v>
      </c>
    </row>
    <row r="320" spans="1:6" x14ac:dyDescent="0.3">
      <c r="A320">
        <v>317</v>
      </c>
      <c r="B320" t="s">
        <v>214</v>
      </c>
      <c r="C320">
        <v>27.5</v>
      </c>
      <c r="D320">
        <v>0</v>
      </c>
      <c r="E320" t="s">
        <v>212</v>
      </c>
      <c r="F320" t="s">
        <v>215</v>
      </c>
    </row>
    <row r="321" spans="1:6" x14ac:dyDescent="0.3">
      <c r="A321">
        <v>318</v>
      </c>
      <c r="B321" t="s">
        <v>214</v>
      </c>
      <c r="C321">
        <v>0</v>
      </c>
      <c r="D321">
        <v>0</v>
      </c>
      <c r="E321" t="s">
        <v>212</v>
      </c>
      <c r="F321" t="s">
        <v>215</v>
      </c>
    </row>
    <row r="322" spans="1:6" x14ac:dyDescent="0.3">
      <c r="A322">
        <v>319</v>
      </c>
      <c r="B322" t="s">
        <v>214</v>
      </c>
      <c r="C322">
        <v>27.5</v>
      </c>
      <c r="D322">
        <v>0</v>
      </c>
      <c r="E322" t="s">
        <v>212</v>
      </c>
      <c r="F322" t="s">
        <v>215</v>
      </c>
    </row>
    <row r="323" spans="1:6" x14ac:dyDescent="0.3">
      <c r="A323">
        <v>320</v>
      </c>
      <c r="B323" t="s">
        <v>214</v>
      </c>
      <c r="C323">
        <v>0</v>
      </c>
      <c r="D323">
        <v>0</v>
      </c>
      <c r="E323" t="s">
        <v>212</v>
      </c>
      <c r="F323" t="s">
        <v>215</v>
      </c>
    </row>
    <row r="324" spans="1:6" x14ac:dyDescent="0.3">
      <c r="A324">
        <v>321</v>
      </c>
      <c r="B324" t="s">
        <v>214</v>
      </c>
      <c r="C324">
        <v>0</v>
      </c>
      <c r="D324">
        <v>0</v>
      </c>
      <c r="E324" t="s">
        <v>212</v>
      </c>
      <c r="F324" t="s">
        <v>215</v>
      </c>
    </row>
    <row r="325" spans="1:6" x14ac:dyDescent="0.3">
      <c r="A325">
        <v>322</v>
      </c>
      <c r="B325" t="s">
        <v>214</v>
      </c>
      <c r="C325">
        <v>27.5</v>
      </c>
      <c r="D325">
        <v>0</v>
      </c>
      <c r="E325" t="s">
        <v>212</v>
      </c>
      <c r="F325" t="s">
        <v>215</v>
      </c>
    </row>
    <row r="326" spans="1:6" x14ac:dyDescent="0.3">
      <c r="A326">
        <v>323</v>
      </c>
      <c r="B326" t="s">
        <v>214</v>
      </c>
      <c r="C326">
        <v>23</v>
      </c>
      <c r="D326">
        <v>0</v>
      </c>
      <c r="E326" t="s">
        <v>212</v>
      </c>
      <c r="F326" t="s">
        <v>215</v>
      </c>
    </row>
    <row r="327" spans="1:6" x14ac:dyDescent="0.3">
      <c r="A327">
        <v>324</v>
      </c>
      <c r="B327" t="s">
        <v>214</v>
      </c>
      <c r="C327">
        <v>867.4</v>
      </c>
      <c r="D327">
        <v>0</v>
      </c>
      <c r="E327" t="s">
        <v>212</v>
      </c>
      <c r="F327" t="s">
        <v>215</v>
      </c>
    </row>
    <row r="328" spans="1:6" x14ac:dyDescent="0.3">
      <c r="A328">
        <v>325</v>
      </c>
      <c r="B328" t="s">
        <v>214</v>
      </c>
      <c r="C328">
        <v>707.57</v>
      </c>
      <c r="D328">
        <v>0</v>
      </c>
      <c r="E328" t="s">
        <v>212</v>
      </c>
      <c r="F328" t="s">
        <v>215</v>
      </c>
    </row>
    <row r="329" spans="1:6" x14ac:dyDescent="0.3">
      <c r="A329">
        <v>326</v>
      </c>
      <c r="B329" t="s">
        <v>214</v>
      </c>
      <c r="C329">
        <v>1427.33</v>
      </c>
      <c r="D329">
        <v>0</v>
      </c>
      <c r="E329" t="s">
        <v>212</v>
      </c>
      <c r="F329" t="s">
        <v>215</v>
      </c>
    </row>
    <row r="330" spans="1:6" x14ac:dyDescent="0.3">
      <c r="A330">
        <v>327</v>
      </c>
      <c r="B330" t="s">
        <v>214</v>
      </c>
      <c r="C330">
        <v>23</v>
      </c>
      <c r="D330">
        <v>0</v>
      </c>
      <c r="E330" t="s">
        <v>212</v>
      </c>
      <c r="F330" t="s">
        <v>215</v>
      </c>
    </row>
    <row r="331" spans="1:6" x14ac:dyDescent="0.3">
      <c r="A331">
        <v>328</v>
      </c>
      <c r="B331" t="s">
        <v>214</v>
      </c>
      <c r="C331">
        <v>1300.8499999999999</v>
      </c>
      <c r="D331">
        <v>0</v>
      </c>
      <c r="E331" t="s">
        <v>212</v>
      </c>
      <c r="F331" t="s">
        <v>215</v>
      </c>
    </row>
    <row r="332" spans="1:6" x14ac:dyDescent="0.3">
      <c r="A332">
        <v>329</v>
      </c>
      <c r="B332" t="s">
        <v>214</v>
      </c>
      <c r="C332">
        <v>0</v>
      </c>
      <c r="D332">
        <v>0</v>
      </c>
      <c r="E332" t="s">
        <v>212</v>
      </c>
      <c r="F332" t="s">
        <v>215</v>
      </c>
    </row>
    <row r="333" spans="1:6" x14ac:dyDescent="0.3">
      <c r="A333">
        <v>330</v>
      </c>
      <c r="B333" t="s">
        <v>214</v>
      </c>
      <c r="C333">
        <v>0</v>
      </c>
      <c r="D333">
        <v>0</v>
      </c>
      <c r="E333" t="s">
        <v>212</v>
      </c>
      <c r="F333" t="s">
        <v>215</v>
      </c>
    </row>
    <row r="334" spans="1:6" x14ac:dyDescent="0.3">
      <c r="A334">
        <v>331</v>
      </c>
      <c r="B334" t="s">
        <v>214</v>
      </c>
      <c r="C334">
        <v>23</v>
      </c>
      <c r="D334">
        <v>0</v>
      </c>
      <c r="E334" t="s">
        <v>212</v>
      </c>
      <c r="F334" t="s">
        <v>215</v>
      </c>
    </row>
    <row r="335" spans="1:6" x14ac:dyDescent="0.3">
      <c r="A335">
        <v>332</v>
      </c>
      <c r="B335" t="s">
        <v>214</v>
      </c>
      <c r="C335">
        <v>23</v>
      </c>
      <c r="D335">
        <v>0</v>
      </c>
      <c r="E335" t="s">
        <v>212</v>
      </c>
      <c r="F335" t="s">
        <v>215</v>
      </c>
    </row>
    <row r="336" spans="1:6" x14ac:dyDescent="0.3">
      <c r="A336">
        <v>333</v>
      </c>
      <c r="B336" t="s">
        <v>214</v>
      </c>
      <c r="C336">
        <v>1493.6</v>
      </c>
      <c r="D336">
        <v>0</v>
      </c>
      <c r="E336" t="s">
        <v>212</v>
      </c>
      <c r="F336" t="s">
        <v>215</v>
      </c>
    </row>
    <row r="337" spans="1:6" x14ac:dyDescent="0.3">
      <c r="A337">
        <v>334</v>
      </c>
      <c r="B337" t="s">
        <v>214</v>
      </c>
      <c r="C337">
        <v>0</v>
      </c>
      <c r="D337">
        <v>0</v>
      </c>
      <c r="E337" t="s">
        <v>212</v>
      </c>
      <c r="F337" t="s">
        <v>215</v>
      </c>
    </row>
    <row r="338" spans="1:6" x14ac:dyDescent="0.3">
      <c r="A338">
        <v>335</v>
      </c>
      <c r="B338" t="s">
        <v>214</v>
      </c>
      <c r="C338">
        <v>23</v>
      </c>
      <c r="D338">
        <v>0</v>
      </c>
      <c r="E338" t="s">
        <v>212</v>
      </c>
      <c r="F338" t="s">
        <v>215</v>
      </c>
    </row>
    <row r="339" spans="1:6" x14ac:dyDescent="0.3">
      <c r="A339">
        <v>336</v>
      </c>
      <c r="B339" t="s">
        <v>214</v>
      </c>
      <c r="C339">
        <v>23</v>
      </c>
      <c r="D339">
        <v>0</v>
      </c>
      <c r="E339" t="s">
        <v>212</v>
      </c>
      <c r="F339" t="s">
        <v>215</v>
      </c>
    </row>
    <row r="340" spans="1:6" x14ac:dyDescent="0.3">
      <c r="A340">
        <v>337</v>
      </c>
      <c r="B340" t="s">
        <v>214</v>
      </c>
      <c r="C340">
        <v>1334.4</v>
      </c>
      <c r="D340">
        <v>0</v>
      </c>
      <c r="E340" t="s">
        <v>212</v>
      </c>
      <c r="F340" t="s">
        <v>215</v>
      </c>
    </row>
    <row r="341" spans="1:6" x14ac:dyDescent="0.3">
      <c r="A341">
        <v>338</v>
      </c>
      <c r="B341" t="s">
        <v>214</v>
      </c>
      <c r="C341">
        <v>23</v>
      </c>
      <c r="D341">
        <v>0</v>
      </c>
      <c r="E341" t="s">
        <v>212</v>
      </c>
      <c r="F341" t="s">
        <v>215</v>
      </c>
    </row>
    <row r="342" spans="1:6" x14ac:dyDescent="0.3">
      <c r="A342">
        <v>339</v>
      </c>
      <c r="B342" t="s">
        <v>214</v>
      </c>
      <c r="C342">
        <v>995.73</v>
      </c>
      <c r="D342">
        <v>0</v>
      </c>
      <c r="E342" t="s">
        <v>212</v>
      </c>
      <c r="F342" t="s">
        <v>215</v>
      </c>
    </row>
    <row r="343" spans="1:6" x14ac:dyDescent="0.3">
      <c r="A343">
        <v>340</v>
      </c>
      <c r="B343" t="s">
        <v>214</v>
      </c>
      <c r="C343">
        <v>0</v>
      </c>
      <c r="D343">
        <v>0</v>
      </c>
      <c r="E343" t="s">
        <v>212</v>
      </c>
      <c r="F343" t="s">
        <v>215</v>
      </c>
    </row>
    <row r="344" spans="1:6" x14ac:dyDescent="0.3">
      <c r="A344">
        <v>341</v>
      </c>
      <c r="B344" t="s">
        <v>214</v>
      </c>
      <c r="C344">
        <v>0</v>
      </c>
      <c r="D344">
        <v>0</v>
      </c>
      <c r="E344" t="s">
        <v>212</v>
      </c>
      <c r="F344" t="s">
        <v>215</v>
      </c>
    </row>
    <row r="345" spans="1:6" x14ac:dyDescent="0.3">
      <c r="A345">
        <v>342</v>
      </c>
      <c r="B345" t="s">
        <v>214</v>
      </c>
      <c r="C345">
        <v>1287.3499999999999</v>
      </c>
      <c r="D345">
        <v>0</v>
      </c>
      <c r="E345" t="s">
        <v>212</v>
      </c>
      <c r="F345" t="s">
        <v>215</v>
      </c>
    </row>
    <row r="346" spans="1:6" x14ac:dyDescent="0.3">
      <c r="A346">
        <v>343</v>
      </c>
      <c r="B346" t="s">
        <v>214</v>
      </c>
      <c r="C346">
        <v>1282.8499999999999</v>
      </c>
      <c r="D346">
        <v>0</v>
      </c>
      <c r="E346" t="s">
        <v>212</v>
      </c>
      <c r="F346" t="s">
        <v>215</v>
      </c>
    </row>
    <row r="347" spans="1:6" x14ac:dyDescent="0.3">
      <c r="A347">
        <v>344</v>
      </c>
      <c r="B347" t="s">
        <v>214</v>
      </c>
      <c r="C347">
        <v>23</v>
      </c>
      <c r="D347">
        <v>0</v>
      </c>
      <c r="E347" t="s">
        <v>212</v>
      </c>
      <c r="F347" t="s">
        <v>215</v>
      </c>
    </row>
    <row r="348" spans="1:6" x14ac:dyDescent="0.3">
      <c r="A348">
        <v>345</v>
      </c>
      <c r="B348" t="s">
        <v>214</v>
      </c>
      <c r="C348">
        <v>1147.3699999999999</v>
      </c>
      <c r="D348">
        <v>0</v>
      </c>
      <c r="E348" t="s">
        <v>212</v>
      </c>
      <c r="F348" t="s">
        <v>215</v>
      </c>
    </row>
    <row r="349" spans="1:6" x14ac:dyDescent="0.3">
      <c r="A349">
        <v>346</v>
      </c>
      <c r="B349" t="s">
        <v>214</v>
      </c>
      <c r="C349">
        <v>956.5</v>
      </c>
      <c r="D349">
        <v>0</v>
      </c>
      <c r="E349" t="s">
        <v>212</v>
      </c>
      <c r="F349" t="s">
        <v>215</v>
      </c>
    </row>
    <row r="350" spans="1:6" x14ac:dyDescent="0.3">
      <c r="A350">
        <v>347</v>
      </c>
      <c r="B350" t="s">
        <v>214</v>
      </c>
      <c r="C350">
        <v>23</v>
      </c>
      <c r="D350">
        <v>0</v>
      </c>
      <c r="E350" t="s">
        <v>212</v>
      </c>
      <c r="F350" t="s">
        <v>215</v>
      </c>
    </row>
    <row r="351" spans="1:6" x14ac:dyDescent="0.3">
      <c r="A351">
        <v>348</v>
      </c>
      <c r="B351" t="s">
        <v>214</v>
      </c>
      <c r="C351">
        <v>27.5</v>
      </c>
      <c r="D351">
        <v>0</v>
      </c>
      <c r="E351" t="s">
        <v>212</v>
      </c>
      <c r="F351" t="s">
        <v>215</v>
      </c>
    </row>
    <row r="352" spans="1:6" x14ac:dyDescent="0.3">
      <c r="A352">
        <v>349</v>
      </c>
      <c r="B352" t="s">
        <v>214</v>
      </c>
      <c r="C352">
        <v>1002.88</v>
      </c>
      <c r="D352">
        <v>0</v>
      </c>
      <c r="E352" t="s">
        <v>212</v>
      </c>
      <c r="F352" t="s">
        <v>215</v>
      </c>
    </row>
    <row r="353" spans="1:6" x14ac:dyDescent="0.3">
      <c r="A353">
        <v>350</v>
      </c>
      <c r="B353" t="s">
        <v>214</v>
      </c>
      <c r="C353">
        <v>1516.6</v>
      </c>
      <c r="D353">
        <v>0</v>
      </c>
      <c r="E353" t="s">
        <v>212</v>
      </c>
      <c r="F353" t="s">
        <v>215</v>
      </c>
    </row>
    <row r="354" spans="1:6" x14ac:dyDescent="0.3">
      <c r="A354">
        <v>351</v>
      </c>
      <c r="B354" t="s">
        <v>214</v>
      </c>
      <c r="C354">
        <v>23</v>
      </c>
      <c r="D354">
        <v>0</v>
      </c>
      <c r="E354" t="s">
        <v>212</v>
      </c>
      <c r="F354" t="s">
        <v>215</v>
      </c>
    </row>
    <row r="355" spans="1:6" x14ac:dyDescent="0.3">
      <c r="A355">
        <v>352</v>
      </c>
      <c r="B355" t="s">
        <v>214</v>
      </c>
      <c r="C355">
        <v>956.5</v>
      </c>
      <c r="D355">
        <v>0</v>
      </c>
      <c r="E355" t="s">
        <v>212</v>
      </c>
      <c r="F355" t="s">
        <v>215</v>
      </c>
    </row>
    <row r="356" spans="1:6" x14ac:dyDescent="0.3">
      <c r="A356">
        <v>353</v>
      </c>
      <c r="B356" t="s">
        <v>1042</v>
      </c>
      <c r="C356">
        <v>0</v>
      </c>
      <c r="D356">
        <v>0</v>
      </c>
      <c r="E356" t="s">
        <v>212</v>
      </c>
      <c r="F356" t="s">
        <v>215</v>
      </c>
    </row>
    <row r="357" spans="1:6" x14ac:dyDescent="0.3">
      <c r="A357">
        <v>354</v>
      </c>
      <c r="B357" t="s">
        <v>1042</v>
      </c>
      <c r="C357">
        <v>0</v>
      </c>
      <c r="D357">
        <v>0</v>
      </c>
      <c r="E357" t="s">
        <v>212</v>
      </c>
      <c r="F357" t="s">
        <v>215</v>
      </c>
    </row>
    <row r="358" spans="1:6" x14ac:dyDescent="0.3">
      <c r="A358">
        <v>355</v>
      </c>
      <c r="B358" t="s">
        <v>1042</v>
      </c>
      <c r="C358">
        <v>0</v>
      </c>
      <c r="D358">
        <v>0</v>
      </c>
      <c r="E358" t="s">
        <v>212</v>
      </c>
      <c r="F358" t="s">
        <v>215</v>
      </c>
    </row>
    <row r="359" spans="1:6" x14ac:dyDescent="0.3">
      <c r="A359">
        <v>356</v>
      </c>
      <c r="B359" t="s">
        <v>1042</v>
      </c>
      <c r="C359">
        <v>0</v>
      </c>
      <c r="D359">
        <v>0</v>
      </c>
      <c r="E359" t="s">
        <v>212</v>
      </c>
      <c r="F359" t="s">
        <v>215</v>
      </c>
    </row>
    <row r="360" spans="1:6" x14ac:dyDescent="0.3">
      <c r="A360">
        <v>357</v>
      </c>
      <c r="B360" t="s">
        <v>1042</v>
      </c>
      <c r="C360">
        <v>0</v>
      </c>
      <c r="D360">
        <v>0</v>
      </c>
      <c r="E360" t="s">
        <v>212</v>
      </c>
      <c r="F360" t="s">
        <v>215</v>
      </c>
    </row>
    <row r="361" spans="1:6" x14ac:dyDescent="0.3">
      <c r="A361">
        <v>358</v>
      </c>
      <c r="B361" t="s">
        <v>1042</v>
      </c>
      <c r="C361">
        <v>0</v>
      </c>
      <c r="D361">
        <v>0</v>
      </c>
      <c r="E361" t="s">
        <v>212</v>
      </c>
      <c r="F361" t="s">
        <v>215</v>
      </c>
    </row>
    <row r="362" spans="1:6" x14ac:dyDescent="0.3">
      <c r="A362">
        <v>359</v>
      </c>
      <c r="B362" t="s">
        <v>1042</v>
      </c>
      <c r="C362">
        <v>0</v>
      </c>
      <c r="D362">
        <v>0</v>
      </c>
      <c r="E362" t="s">
        <v>212</v>
      </c>
      <c r="F362" t="s">
        <v>215</v>
      </c>
    </row>
    <row r="363" spans="1:6" x14ac:dyDescent="0.3">
      <c r="A363">
        <v>360</v>
      </c>
      <c r="B363" t="s">
        <v>1042</v>
      </c>
      <c r="C363">
        <v>0</v>
      </c>
      <c r="D363">
        <v>0</v>
      </c>
      <c r="E363" t="s">
        <v>212</v>
      </c>
      <c r="F36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63"/>
  <sheetViews>
    <sheetView topLeftCell="A3" workbookViewId="0">
      <selection activeCell="A3" sqref="A3"/>
    </sheetView>
  </sheetViews>
  <sheetFormatPr baseColWidth="10" defaultColWidth="9.109375" defaultRowHeight="14.4" x14ac:dyDescent="0.3"/>
  <cols>
    <col min="1" max="1" width="4"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row r="12" spans="1:3" x14ac:dyDescent="0.3">
      <c r="A12">
        <v>9</v>
      </c>
      <c r="B12" t="s">
        <v>216</v>
      </c>
      <c r="C12" t="s">
        <v>215</v>
      </c>
    </row>
    <row r="13" spans="1:3" x14ac:dyDescent="0.3">
      <c r="A13">
        <v>10</v>
      </c>
      <c r="B13" t="s">
        <v>216</v>
      </c>
      <c r="C13" t="s">
        <v>215</v>
      </c>
    </row>
    <row r="14" spans="1:3" x14ac:dyDescent="0.3">
      <c r="A14">
        <v>11</v>
      </c>
      <c r="B14" t="s">
        <v>216</v>
      </c>
      <c r="C14" t="s">
        <v>215</v>
      </c>
    </row>
    <row r="15" spans="1:3" x14ac:dyDescent="0.3">
      <c r="A15">
        <v>12</v>
      </c>
      <c r="B15" t="s">
        <v>216</v>
      </c>
      <c r="C15" t="s">
        <v>215</v>
      </c>
    </row>
    <row r="16" spans="1:3" x14ac:dyDescent="0.3">
      <c r="A16">
        <v>13</v>
      </c>
      <c r="B16" t="s">
        <v>216</v>
      </c>
      <c r="C16" t="s">
        <v>215</v>
      </c>
    </row>
    <row r="17" spans="1:3" x14ac:dyDescent="0.3">
      <c r="A17">
        <v>14</v>
      </c>
      <c r="B17" t="s">
        <v>216</v>
      </c>
      <c r="C17" t="s">
        <v>215</v>
      </c>
    </row>
    <row r="18" spans="1:3" x14ac:dyDescent="0.3">
      <c r="A18">
        <v>15</v>
      </c>
      <c r="B18" t="s">
        <v>216</v>
      </c>
      <c r="C18" t="s">
        <v>215</v>
      </c>
    </row>
    <row r="19" spans="1:3" x14ac:dyDescent="0.3">
      <c r="A19">
        <v>16</v>
      </c>
      <c r="B19" t="s">
        <v>216</v>
      </c>
      <c r="C19" t="s">
        <v>215</v>
      </c>
    </row>
    <row r="20" spans="1:3" x14ac:dyDescent="0.3">
      <c r="A20">
        <v>17</v>
      </c>
      <c r="B20" t="s">
        <v>216</v>
      </c>
      <c r="C20" t="s">
        <v>215</v>
      </c>
    </row>
    <row r="21" spans="1:3" x14ac:dyDescent="0.3">
      <c r="A21">
        <v>18</v>
      </c>
      <c r="B21" t="s">
        <v>216</v>
      </c>
      <c r="C21" t="s">
        <v>215</v>
      </c>
    </row>
    <row r="22" spans="1:3" x14ac:dyDescent="0.3">
      <c r="A22">
        <v>19</v>
      </c>
      <c r="B22" t="s">
        <v>216</v>
      </c>
      <c r="C22" t="s">
        <v>215</v>
      </c>
    </row>
    <row r="23" spans="1:3" x14ac:dyDescent="0.3">
      <c r="A23">
        <v>20</v>
      </c>
      <c r="B23" t="s">
        <v>216</v>
      </c>
      <c r="C23" t="s">
        <v>215</v>
      </c>
    </row>
    <row r="24" spans="1:3" x14ac:dyDescent="0.3">
      <c r="A24">
        <v>21</v>
      </c>
      <c r="B24" t="s">
        <v>216</v>
      </c>
      <c r="C24" t="s">
        <v>215</v>
      </c>
    </row>
    <row r="25" spans="1:3" x14ac:dyDescent="0.3">
      <c r="A25">
        <v>22</v>
      </c>
      <c r="B25" t="s">
        <v>216</v>
      </c>
      <c r="C25" t="s">
        <v>215</v>
      </c>
    </row>
    <row r="26" spans="1:3" x14ac:dyDescent="0.3">
      <c r="A26">
        <v>23</v>
      </c>
      <c r="B26" t="s">
        <v>216</v>
      </c>
      <c r="C26" t="s">
        <v>215</v>
      </c>
    </row>
    <row r="27" spans="1:3" x14ac:dyDescent="0.3">
      <c r="A27">
        <v>24</v>
      </c>
      <c r="B27" t="s">
        <v>216</v>
      </c>
      <c r="C27" t="s">
        <v>215</v>
      </c>
    </row>
    <row r="28" spans="1:3" x14ac:dyDescent="0.3">
      <c r="A28">
        <v>25</v>
      </c>
      <c r="B28" t="s">
        <v>216</v>
      </c>
      <c r="C28" t="s">
        <v>215</v>
      </c>
    </row>
    <row r="29" spans="1:3" x14ac:dyDescent="0.3">
      <c r="A29">
        <v>26</v>
      </c>
      <c r="B29" t="s">
        <v>216</v>
      </c>
      <c r="C29" t="s">
        <v>215</v>
      </c>
    </row>
    <row r="30" spans="1:3" x14ac:dyDescent="0.3">
      <c r="A30">
        <v>27</v>
      </c>
      <c r="B30" t="s">
        <v>216</v>
      </c>
      <c r="C30" t="s">
        <v>215</v>
      </c>
    </row>
    <row r="31" spans="1:3" x14ac:dyDescent="0.3">
      <c r="A31">
        <v>28</v>
      </c>
      <c r="B31" t="s">
        <v>216</v>
      </c>
      <c r="C31" t="s">
        <v>215</v>
      </c>
    </row>
    <row r="32" spans="1:3" x14ac:dyDescent="0.3">
      <c r="A32">
        <v>29</v>
      </c>
      <c r="B32" t="s">
        <v>216</v>
      </c>
      <c r="C32" t="s">
        <v>215</v>
      </c>
    </row>
    <row r="33" spans="1:3" x14ac:dyDescent="0.3">
      <c r="A33">
        <v>30</v>
      </c>
      <c r="B33" t="s">
        <v>216</v>
      </c>
      <c r="C33" t="s">
        <v>215</v>
      </c>
    </row>
    <row r="34" spans="1:3" x14ac:dyDescent="0.3">
      <c r="A34">
        <v>31</v>
      </c>
      <c r="B34" t="s">
        <v>216</v>
      </c>
      <c r="C34" t="s">
        <v>215</v>
      </c>
    </row>
    <row r="35" spans="1:3" x14ac:dyDescent="0.3">
      <c r="A35">
        <v>32</v>
      </c>
      <c r="B35" t="s">
        <v>216</v>
      </c>
      <c r="C35" t="s">
        <v>215</v>
      </c>
    </row>
    <row r="36" spans="1:3" x14ac:dyDescent="0.3">
      <c r="A36">
        <v>33</v>
      </c>
      <c r="B36" t="s">
        <v>216</v>
      </c>
      <c r="C36" t="s">
        <v>215</v>
      </c>
    </row>
    <row r="37" spans="1:3" x14ac:dyDescent="0.3">
      <c r="A37">
        <v>34</v>
      </c>
      <c r="B37" t="s">
        <v>216</v>
      </c>
      <c r="C37" t="s">
        <v>215</v>
      </c>
    </row>
    <row r="38" spans="1:3" x14ac:dyDescent="0.3">
      <c r="A38">
        <v>35</v>
      </c>
      <c r="B38" t="s">
        <v>216</v>
      </c>
      <c r="C38" t="s">
        <v>215</v>
      </c>
    </row>
    <row r="39" spans="1:3" x14ac:dyDescent="0.3">
      <c r="A39">
        <v>36</v>
      </c>
      <c r="B39" t="s">
        <v>216</v>
      </c>
      <c r="C39" t="s">
        <v>215</v>
      </c>
    </row>
    <row r="40" spans="1:3" x14ac:dyDescent="0.3">
      <c r="A40">
        <v>37</v>
      </c>
      <c r="B40" t="s">
        <v>216</v>
      </c>
      <c r="C40" t="s">
        <v>215</v>
      </c>
    </row>
    <row r="41" spans="1:3" x14ac:dyDescent="0.3">
      <c r="A41">
        <v>38</v>
      </c>
      <c r="B41" t="s">
        <v>216</v>
      </c>
      <c r="C41" t="s">
        <v>215</v>
      </c>
    </row>
    <row r="42" spans="1:3" x14ac:dyDescent="0.3">
      <c r="A42">
        <v>39</v>
      </c>
      <c r="B42" t="s">
        <v>216</v>
      </c>
      <c r="C42" t="s">
        <v>215</v>
      </c>
    </row>
    <row r="43" spans="1:3" x14ac:dyDescent="0.3">
      <c r="A43">
        <v>40</v>
      </c>
      <c r="B43" t="s">
        <v>216</v>
      </c>
      <c r="C43" t="s">
        <v>215</v>
      </c>
    </row>
    <row r="44" spans="1:3" x14ac:dyDescent="0.3">
      <c r="A44">
        <v>41</v>
      </c>
      <c r="B44" t="s">
        <v>216</v>
      </c>
      <c r="C44" t="s">
        <v>215</v>
      </c>
    </row>
    <row r="45" spans="1:3" x14ac:dyDescent="0.3">
      <c r="A45">
        <v>42</v>
      </c>
      <c r="B45" t="s">
        <v>216</v>
      </c>
      <c r="C45" t="s">
        <v>215</v>
      </c>
    </row>
    <row r="46" spans="1:3" x14ac:dyDescent="0.3">
      <c r="A46">
        <v>43</v>
      </c>
      <c r="B46" t="s">
        <v>216</v>
      </c>
      <c r="C46" t="s">
        <v>215</v>
      </c>
    </row>
    <row r="47" spans="1:3" x14ac:dyDescent="0.3">
      <c r="A47">
        <v>44</v>
      </c>
      <c r="B47" t="s">
        <v>216</v>
      </c>
      <c r="C47" t="s">
        <v>215</v>
      </c>
    </row>
    <row r="48" spans="1:3" x14ac:dyDescent="0.3">
      <c r="A48">
        <v>45</v>
      </c>
      <c r="B48" t="s">
        <v>216</v>
      </c>
      <c r="C48" t="s">
        <v>215</v>
      </c>
    </row>
    <row r="49" spans="1:3" x14ac:dyDescent="0.3">
      <c r="A49">
        <v>46</v>
      </c>
      <c r="B49" t="s">
        <v>216</v>
      </c>
      <c r="C49" t="s">
        <v>215</v>
      </c>
    </row>
    <row r="50" spans="1:3" x14ac:dyDescent="0.3">
      <c r="A50">
        <v>47</v>
      </c>
      <c r="B50" t="s">
        <v>216</v>
      </c>
      <c r="C50" t="s">
        <v>215</v>
      </c>
    </row>
    <row r="51" spans="1:3" x14ac:dyDescent="0.3">
      <c r="A51">
        <v>48</v>
      </c>
      <c r="B51" t="s">
        <v>216</v>
      </c>
      <c r="C51" t="s">
        <v>215</v>
      </c>
    </row>
    <row r="52" spans="1:3" x14ac:dyDescent="0.3">
      <c r="A52">
        <v>49</v>
      </c>
      <c r="B52" t="s">
        <v>216</v>
      </c>
      <c r="C52" t="s">
        <v>215</v>
      </c>
    </row>
    <row r="53" spans="1:3" x14ac:dyDescent="0.3">
      <c r="A53">
        <v>50</v>
      </c>
      <c r="B53" t="s">
        <v>216</v>
      </c>
      <c r="C53" t="s">
        <v>215</v>
      </c>
    </row>
    <row r="54" spans="1:3" x14ac:dyDescent="0.3">
      <c r="A54">
        <v>51</v>
      </c>
      <c r="B54" t="s">
        <v>216</v>
      </c>
      <c r="C54" t="s">
        <v>215</v>
      </c>
    </row>
    <row r="55" spans="1:3" x14ac:dyDescent="0.3">
      <c r="A55">
        <v>52</v>
      </c>
      <c r="B55" t="s">
        <v>216</v>
      </c>
      <c r="C55" t="s">
        <v>215</v>
      </c>
    </row>
    <row r="56" spans="1:3" x14ac:dyDescent="0.3">
      <c r="A56">
        <v>53</v>
      </c>
      <c r="B56" t="s">
        <v>216</v>
      </c>
      <c r="C56" t="s">
        <v>215</v>
      </c>
    </row>
    <row r="57" spans="1:3" x14ac:dyDescent="0.3">
      <c r="A57">
        <v>54</v>
      </c>
      <c r="B57" t="s">
        <v>216</v>
      </c>
      <c r="C57" t="s">
        <v>215</v>
      </c>
    </row>
    <row r="58" spans="1:3" x14ac:dyDescent="0.3">
      <c r="A58">
        <v>55</v>
      </c>
      <c r="B58" t="s">
        <v>216</v>
      </c>
      <c r="C58" t="s">
        <v>215</v>
      </c>
    </row>
    <row r="59" spans="1:3" x14ac:dyDescent="0.3">
      <c r="A59">
        <v>56</v>
      </c>
      <c r="B59" t="s">
        <v>216</v>
      </c>
      <c r="C59" t="s">
        <v>215</v>
      </c>
    </row>
    <row r="60" spans="1:3" x14ac:dyDescent="0.3">
      <c r="A60">
        <v>57</v>
      </c>
      <c r="B60" t="s">
        <v>216</v>
      </c>
      <c r="C60" t="s">
        <v>215</v>
      </c>
    </row>
    <row r="61" spans="1:3" x14ac:dyDescent="0.3">
      <c r="A61">
        <v>58</v>
      </c>
      <c r="B61" t="s">
        <v>216</v>
      </c>
      <c r="C61" t="s">
        <v>215</v>
      </c>
    </row>
    <row r="62" spans="1:3" x14ac:dyDescent="0.3">
      <c r="A62">
        <v>59</v>
      </c>
      <c r="B62" t="s">
        <v>216</v>
      </c>
      <c r="C62" t="s">
        <v>215</v>
      </c>
    </row>
    <row r="63" spans="1:3" x14ac:dyDescent="0.3">
      <c r="A63">
        <v>60</v>
      </c>
      <c r="B63" t="s">
        <v>216</v>
      </c>
      <c r="C63" t="s">
        <v>215</v>
      </c>
    </row>
    <row r="64" spans="1:3" x14ac:dyDescent="0.3">
      <c r="A64">
        <v>61</v>
      </c>
      <c r="B64" t="s">
        <v>216</v>
      </c>
      <c r="C64" t="s">
        <v>215</v>
      </c>
    </row>
    <row r="65" spans="1:3" x14ac:dyDescent="0.3">
      <c r="A65">
        <v>62</v>
      </c>
      <c r="B65" t="s">
        <v>216</v>
      </c>
      <c r="C65" t="s">
        <v>215</v>
      </c>
    </row>
    <row r="66" spans="1:3" x14ac:dyDescent="0.3">
      <c r="A66">
        <v>63</v>
      </c>
      <c r="B66" t="s">
        <v>216</v>
      </c>
      <c r="C66" t="s">
        <v>215</v>
      </c>
    </row>
    <row r="67" spans="1:3" x14ac:dyDescent="0.3">
      <c r="A67">
        <v>64</v>
      </c>
      <c r="B67" t="s">
        <v>216</v>
      </c>
      <c r="C67" t="s">
        <v>215</v>
      </c>
    </row>
    <row r="68" spans="1:3" x14ac:dyDescent="0.3">
      <c r="A68">
        <v>65</v>
      </c>
      <c r="B68" t="s">
        <v>216</v>
      </c>
      <c r="C68" t="s">
        <v>215</v>
      </c>
    </row>
    <row r="69" spans="1:3" x14ac:dyDescent="0.3">
      <c r="A69">
        <v>66</v>
      </c>
      <c r="B69" t="s">
        <v>216</v>
      </c>
      <c r="C69" t="s">
        <v>215</v>
      </c>
    </row>
    <row r="70" spans="1:3" x14ac:dyDescent="0.3">
      <c r="A70">
        <v>67</v>
      </c>
      <c r="B70" t="s">
        <v>216</v>
      </c>
      <c r="C70" t="s">
        <v>215</v>
      </c>
    </row>
    <row r="71" spans="1:3" x14ac:dyDescent="0.3">
      <c r="A71">
        <v>68</v>
      </c>
      <c r="B71" t="s">
        <v>216</v>
      </c>
      <c r="C71" t="s">
        <v>215</v>
      </c>
    </row>
    <row r="72" spans="1:3" x14ac:dyDescent="0.3">
      <c r="A72">
        <v>69</v>
      </c>
      <c r="B72" t="s">
        <v>216</v>
      </c>
      <c r="C72" t="s">
        <v>215</v>
      </c>
    </row>
    <row r="73" spans="1:3" x14ac:dyDescent="0.3">
      <c r="A73">
        <v>70</v>
      </c>
      <c r="B73" t="s">
        <v>216</v>
      </c>
      <c r="C73" t="s">
        <v>215</v>
      </c>
    </row>
    <row r="74" spans="1:3" x14ac:dyDescent="0.3">
      <c r="A74">
        <v>71</v>
      </c>
      <c r="B74" t="s">
        <v>216</v>
      </c>
      <c r="C74" t="s">
        <v>215</v>
      </c>
    </row>
    <row r="75" spans="1:3" x14ac:dyDescent="0.3">
      <c r="A75">
        <v>72</v>
      </c>
      <c r="B75" t="s">
        <v>216</v>
      </c>
      <c r="C75" t="s">
        <v>215</v>
      </c>
    </row>
    <row r="76" spans="1:3" x14ac:dyDescent="0.3">
      <c r="A76">
        <v>73</v>
      </c>
      <c r="B76" t="s">
        <v>216</v>
      </c>
      <c r="C76" t="s">
        <v>215</v>
      </c>
    </row>
    <row r="77" spans="1:3" x14ac:dyDescent="0.3">
      <c r="A77">
        <v>74</v>
      </c>
      <c r="B77" t="s">
        <v>216</v>
      </c>
      <c r="C77" t="s">
        <v>215</v>
      </c>
    </row>
    <row r="78" spans="1:3" x14ac:dyDescent="0.3">
      <c r="A78">
        <v>75</v>
      </c>
      <c r="B78" t="s">
        <v>216</v>
      </c>
      <c r="C78" t="s">
        <v>215</v>
      </c>
    </row>
    <row r="79" spans="1:3" x14ac:dyDescent="0.3">
      <c r="A79">
        <v>76</v>
      </c>
      <c r="B79" t="s">
        <v>216</v>
      </c>
      <c r="C79" t="s">
        <v>215</v>
      </c>
    </row>
    <row r="80" spans="1:3" x14ac:dyDescent="0.3">
      <c r="A80">
        <v>77</v>
      </c>
      <c r="B80" t="s">
        <v>216</v>
      </c>
      <c r="C80" t="s">
        <v>215</v>
      </c>
    </row>
    <row r="81" spans="1:3" x14ac:dyDescent="0.3">
      <c r="A81">
        <v>78</v>
      </c>
      <c r="B81" t="s">
        <v>216</v>
      </c>
      <c r="C81" t="s">
        <v>215</v>
      </c>
    </row>
    <row r="82" spans="1:3" x14ac:dyDescent="0.3">
      <c r="A82">
        <v>79</v>
      </c>
      <c r="B82" t="s">
        <v>216</v>
      </c>
      <c r="C82" t="s">
        <v>215</v>
      </c>
    </row>
    <row r="83" spans="1:3" x14ac:dyDescent="0.3">
      <c r="A83">
        <v>80</v>
      </c>
      <c r="B83" t="s">
        <v>216</v>
      </c>
      <c r="C83" t="s">
        <v>215</v>
      </c>
    </row>
    <row r="84" spans="1:3" x14ac:dyDescent="0.3">
      <c r="A84">
        <v>81</v>
      </c>
      <c r="B84" t="s">
        <v>216</v>
      </c>
      <c r="C84" t="s">
        <v>215</v>
      </c>
    </row>
    <row r="85" spans="1:3" x14ac:dyDescent="0.3">
      <c r="A85">
        <v>82</v>
      </c>
      <c r="B85" t="s">
        <v>216</v>
      </c>
      <c r="C85" t="s">
        <v>215</v>
      </c>
    </row>
    <row r="86" spans="1:3" x14ac:dyDescent="0.3">
      <c r="A86">
        <v>83</v>
      </c>
      <c r="B86" t="s">
        <v>216</v>
      </c>
      <c r="C86" t="s">
        <v>215</v>
      </c>
    </row>
    <row r="87" spans="1:3" x14ac:dyDescent="0.3">
      <c r="A87">
        <v>84</v>
      </c>
      <c r="B87" t="s">
        <v>216</v>
      </c>
      <c r="C87" t="s">
        <v>215</v>
      </c>
    </row>
    <row r="88" spans="1:3" x14ac:dyDescent="0.3">
      <c r="A88">
        <v>85</v>
      </c>
      <c r="B88" t="s">
        <v>216</v>
      </c>
      <c r="C88" t="s">
        <v>215</v>
      </c>
    </row>
    <row r="89" spans="1:3" x14ac:dyDescent="0.3">
      <c r="A89">
        <v>86</v>
      </c>
      <c r="B89" t="s">
        <v>216</v>
      </c>
      <c r="C89" t="s">
        <v>215</v>
      </c>
    </row>
    <row r="90" spans="1:3" x14ac:dyDescent="0.3">
      <c r="A90">
        <v>87</v>
      </c>
      <c r="B90" t="s">
        <v>216</v>
      </c>
      <c r="C90" t="s">
        <v>215</v>
      </c>
    </row>
    <row r="91" spans="1:3" x14ac:dyDescent="0.3">
      <c r="A91">
        <v>88</v>
      </c>
      <c r="B91" t="s">
        <v>216</v>
      </c>
      <c r="C91" t="s">
        <v>215</v>
      </c>
    </row>
    <row r="92" spans="1:3" x14ac:dyDescent="0.3">
      <c r="A92">
        <v>89</v>
      </c>
      <c r="B92" t="s">
        <v>216</v>
      </c>
      <c r="C92" t="s">
        <v>215</v>
      </c>
    </row>
    <row r="93" spans="1:3" x14ac:dyDescent="0.3">
      <c r="A93">
        <v>90</v>
      </c>
      <c r="B93" t="s">
        <v>216</v>
      </c>
      <c r="C93" t="s">
        <v>215</v>
      </c>
    </row>
    <row r="94" spans="1:3" x14ac:dyDescent="0.3">
      <c r="A94">
        <v>91</v>
      </c>
      <c r="B94" t="s">
        <v>216</v>
      </c>
      <c r="C94" t="s">
        <v>215</v>
      </c>
    </row>
    <row r="95" spans="1:3" x14ac:dyDescent="0.3">
      <c r="A95">
        <v>92</v>
      </c>
      <c r="B95" t="s">
        <v>216</v>
      </c>
      <c r="C95" t="s">
        <v>215</v>
      </c>
    </row>
    <row r="96" spans="1:3" x14ac:dyDescent="0.3">
      <c r="A96">
        <v>93</v>
      </c>
      <c r="B96" t="s">
        <v>216</v>
      </c>
      <c r="C96" t="s">
        <v>215</v>
      </c>
    </row>
    <row r="97" spans="1:3" x14ac:dyDescent="0.3">
      <c r="A97">
        <v>94</v>
      </c>
      <c r="B97" t="s">
        <v>216</v>
      </c>
      <c r="C97" t="s">
        <v>215</v>
      </c>
    </row>
    <row r="98" spans="1:3" x14ac:dyDescent="0.3">
      <c r="A98">
        <v>95</v>
      </c>
      <c r="B98" t="s">
        <v>216</v>
      </c>
      <c r="C98" t="s">
        <v>215</v>
      </c>
    </row>
    <row r="99" spans="1:3" x14ac:dyDescent="0.3">
      <c r="A99">
        <v>96</v>
      </c>
      <c r="B99" t="s">
        <v>216</v>
      </c>
      <c r="C99" t="s">
        <v>215</v>
      </c>
    </row>
    <row r="100" spans="1:3" x14ac:dyDescent="0.3">
      <c r="A100">
        <v>97</v>
      </c>
      <c r="B100" t="s">
        <v>216</v>
      </c>
      <c r="C100" t="s">
        <v>215</v>
      </c>
    </row>
    <row r="101" spans="1:3" x14ac:dyDescent="0.3">
      <c r="A101">
        <v>98</v>
      </c>
      <c r="B101" t="s">
        <v>216</v>
      </c>
      <c r="C101" t="s">
        <v>215</v>
      </c>
    </row>
    <row r="102" spans="1:3" x14ac:dyDescent="0.3">
      <c r="A102">
        <v>99</v>
      </c>
      <c r="B102" t="s">
        <v>216</v>
      </c>
      <c r="C102" t="s">
        <v>215</v>
      </c>
    </row>
    <row r="103" spans="1:3" x14ac:dyDescent="0.3">
      <c r="A103">
        <v>100</v>
      </c>
      <c r="B103" t="s">
        <v>216</v>
      </c>
      <c r="C103" t="s">
        <v>215</v>
      </c>
    </row>
    <row r="104" spans="1:3" x14ac:dyDescent="0.3">
      <c r="A104">
        <v>101</v>
      </c>
      <c r="B104" t="s">
        <v>216</v>
      </c>
      <c r="C104" t="s">
        <v>215</v>
      </c>
    </row>
    <row r="105" spans="1:3" x14ac:dyDescent="0.3">
      <c r="A105">
        <v>102</v>
      </c>
      <c r="B105" t="s">
        <v>216</v>
      </c>
      <c r="C105" t="s">
        <v>215</v>
      </c>
    </row>
    <row r="106" spans="1:3" x14ac:dyDescent="0.3">
      <c r="A106">
        <v>103</v>
      </c>
      <c r="B106" t="s">
        <v>216</v>
      </c>
      <c r="C106" t="s">
        <v>215</v>
      </c>
    </row>
    <row r="107" spans="1:3" x14ac:dyDescent="0.3">
      <c r="A107">
        <v>104</v>
      </c>
      <c r="B107" t="s">
        <v>216</v>
      </c>
      <c r="C107" t="s">
        <v>215</v>
      </c>
    </row>
    <row r="108" spans="1:3" x14ac:dyDescent="0.3">
      <c r="A108">
        <v>105</v>
      </c>
      <c r="B108" t="s">
        <v>216</v>
      </c>
      <c r="C108" t="s">
        <v>215</v>
      </c>
    </row>
    <row r="109" spans="1:3" x14ac:dyDescent="0.3">
      <c r="A109">
        <v>106</v>
      </c>
      <c r="B109" t="s">
        <v>216</v>
      </c>
      <c r="C109" t="s">
        <v>215</v>
      </c>
    </row>
    <row r="110" spans="1:3" x14ac:dyDescent="0.3">
      <c r="A110">
        <v>107</v>
      </c>
      <c r="B110" t="s">
        <v>216</v>
      </c>
      <c r="C110" t="s">
        <v>215</v>
      </c>
    </row>
    <row r="111" spans="1:3" x14ac:dyDescent="0.3">
      <c r="A111">
        <v>108</v>
      </c>
      <c r="B111" t="s">
        <v>216</v>
      </c>
      <c r="C111" t="s">
        <v>215</v>
      </c>
    </row>
    <row r="112" spans="1:3" x14ac:dyDescent="0.3">
      <c r="A112">
        <v>109</v>
      </c>
      <c r="B112" t="s">
        <v>216</v>
      </c>
      <c r="C112" t="s">
        <v>215</v>
      </c>
    </row>
    <row r="113" spans="1:3" x14ac:dyDescent="0.3">
      <c r="A113">
        <v>110</v>
      </c>
      <c r="B113" t="s">
        <v>216</v>
      </c>
      <c r="C113" t="s">
        <v>215</v>
      </c>
    </row>
    <row r="114" spans="1:3" x14ac:dyDescent="0.3">
      <c r="A114">
        <v>111</v>
      </c>
      <c r="B114" t="s">
        <v>216</v>
      </c>
      <c r="C114" t="s">
        <v>215</v>
      </c>
    </row>
    <row r="115" spans="1:3" x14ac:dyDescent="0.3">
      <c r="A115">
        <v>112</v>
      </c>
      <c r="B115" t="s">
        <v>216</v>
      </c>
      <c r="C115" t="s">
        <v>215</v>
      </c>
    </row>
    <row r="116" spans="1:3" x14ac:dyDescent="0.3">
      <c r="A116">
        <v>113</v>
      </c>
      <c r="B116" t="s">
        <v>216</v>
      </c>
      <c r="C116" t="s">
        <v>215</v>
      </c>
    </row>
    <row r="117" spans="1:3" x14ac:dyDescent="0.3">
      <c r="A117">
        <v>114</v>
      </c>
      <c r="B117" t="s">
        <v>216</v>
      </c>
      <c r="C117" t="s">
        <v>215</v>
      </c>
    </row>
    <row r="118" spans="1:3" x14ac:dyDescent="0.3">
      <c r="A118">
        <v>115</v>
      </c>
      <c r="B118" t="s">
        <v>216</v>
      </c>
      <c r="C118" t="s">
        <v>215</v>
      </c>
    </row>
    <row r="119" spans="1:3" x14ac:dyDescent="0.3">
      <c r="A119">
        <v>116</v>
      </c>
      <c r="B119" t="s">
        <v>216</v>
      </c>
      <c r="C119" t="s">
        <v>215</v>
      </c>
    </row>
    <row r="120" spans="1:3" x14ac:dyDescent="0.3">
      <c r="A120">
        <v>117</v>
      </c>
      <c r="B120" t="s">
        <v>216</v>
      </c>
      <c r="C120" t="s">
        <v>215</v>
      </c>
    </row>
    <row r="121" spans="1:3" x14ac:dyDescent="0.3">
      <c r="A121">
        <v>118</v>
      </c>
      <c r="B121" t="s">
        <v>216</v>
      </c>
      <c r="C121" t="s">
        <v>215</v>
      </c>
    </row>
    <row r="122" spans="1:3" x14ac:dyDescent="0.3">
      <c r="A122">
        <v>119</v>
      </c>
      <c r="B122" t="s">
        <v>216</v>
      </c>
      <c r="C122" t="s">
        <v>215</v>
      </c>
    </row>
    <row r="123" spans="1:3" x14ac:dyDescent="0.3">
      <c r="A123">
        <v>120</v>
      </c>
      <c r="B123" t="s">
        <v>216</v>
      </c>
      <c r="C123" t="s">
        <v>215</v>
      </c>
    </row>
    <row r="124" spans="1:3" x14ac:dyDescent="0.3">
      <c r="A124">
        <v>121</v>
      </c>
      <c r="B124" t="s">
        <v>216</v>
      </c>
      <c r="C124" t="s">
        <v>215</v>
      </c>
    </row>
    <row r="125" spans="1:3" x14ac:dyDescent="0.3">
      <c r="A125">
        <v>122</v>
      </c>
      <c r="B125" t="s">
        <v>216</v>
      </c>
      <c r="C125" t="s">
        <v>215</v>
      </c>
    </row>
    <row r="126" spans="1:3" x14ac:dyDescent="0.3">
      <c r="A126">
        <v>123</v>
      </c>
      <c r="B126" t="s">
        <v>216</v>
      </c>
      <c r="C126" t="s">
        <v>215</v>
      </c>
    </row>
    <row r="127" spans="1:3" x14ac:dyDescent="0.3">
      <c r="A127">
        <v>124</v>
      </c>
      <c r="B127" t="s">
        <v>216</v>
      </c>
      <c r="C127" t="s">
        <v>215</v>
      </c>
    </row>
    <row r="128" spans="1:3" x14ac:dyDescent="0.3">
      <c r="A128">
        <v>125</v>
      </c>
      <c r="B128" t="s">
        <v>216</v>
      </c>
      <c r="C128" t="s">
        <v>215</v>
      </c>
    </row>
    <row r="129" spans="1:3" x14ac:dyDescent="0.3">
      <c r="A129">
        <v>126</v>
      </c>
      <c r="B129" t="s">
        <v>216</v>
      </c>
      <c r="C129" t="s">
        <v>215</v>
      </c>
    </row>
    <row r="130" spans="1:3" x14ac:dyDescent="0.3">
      <c r="A130">
        <v>127</v>
      </c>
      <c r="B130" t="s">
        <v>216</v>
      </c>
      <c r="C130" t="s">
        <v>215</v>
      </c>
    </row>
    <row r="131" spans="1:3" x14ac:dyDescent="0.3">
      <c r="A131">
        <v>128</v>
      </c>
      <c r="B131" t="s">
        <v>216</v>
      </c>
      <c r="C131" t="s">
        <v>215</v>
      </c>
    </row>
    <row r="132" spans="1:3" x14ac:dyDescent="0.3">
      <c r="A132">
        <v>129</v>
      </c>
      <c r="B132" t="s">
        <v>216</v>
      </c>
      <c r="C132" t="s">
        <v>215</v>
      </c>
    </row>
    <row r="133" spans="1:3" x14ac:dyDescent="0.3">
      <c r="A133">
        <v>130</v>
      </c>
      <c r="B133" t="s">
        <v>216</v>
      </c>
      <c r="C133" t="s">
        <v>215</v>
      </c>
    </row>
    <row r="134" spans="1:3" x14ac:dyDescent="0.3">
      <c r="A134">
        <v>131</v>
      </c>
      <c r="B134" t="s">
        <v>216</v>
      </c>
      <c r="C134" t="s">
        <v>215</v>
      </c>
    </row>
    <row r="135" spans="1:3" x14ac:dyDescent="0.3">
      <c r="A135">
        <v>132</v>
      </c>
      <c r="B135" t="s">
        <v>216</v>
      </c>
      <c r="C135" t="s">
        <v>215</v>
      </c>
    </row>
    <row r="136" spans="1:3" x14ac:dyDescent="0.3">
      <c r="A136">
        <v>133</v>
      </c>
      <c r="B136" t="s">
        <v>216</v>
      </c>
      <c r="C136" t="s">
        <v>215</v>
      </c>
    </row>
    <row r="137" spans="1:3" x14ac:dyDescent="0.3">
      <c r="A137">
        <v>134</v>
      </c>
      <c r="B137" t="s">
        <v>216</v>
      </c>
      <c r="C137" t="s">
        <v>215</v>
      </c>
    </row>
    <row r="138" spans="1:3" x14ac:dyDescent="0.3">
      <c r="A138">
        <v>135</v>
      </c>
      <c r="B138" t="s">
        <v>216</v>
      </c>
      <c r="C138" t="s">
        <v>215</v>
      </c>
    </row>
    <row r="139" spans="1:3" x14ac:dyDescent="0.3">
      <c r="A139">
        <v>136</v>
      </c>
      <c r="B139" t="s">
        <v>216</v>
      </c>
      <c r="C139" t="s">
        <v>215</v>
      </c>
    </row>
    <row r="140" spans="1:3" x14ac:dyDescent="0.3">
      <c r="A140">
        <v>137</v>
      </c>
      <c r="B140" t="s">
        <v>216</v>
      </c>
      <c r="C140" t="s">
        <v>215</v>
      </c>
    </row>
    <row r="141" spans="1:3" x14ac:dyDescent="0.3">
      <c r="A141">
        <v>138</v>
      </c>
      <c r="B141" t="s">
        <v>216</v>
      </c>
      <c r="C141" t="s">
        <v>215</v>
      </c>
    </row>
    <row r="142" spans="1:3" x14ac:dyDescent="0.3">
      <c r="A142">
        <v>139</v>
      </c>
      <c r="B142" t="s">
        <v>216</v>
      </c>
      <c r="C142" t="s">
        <v>215</v>
      </c>
    </row>
    <row r="143" spans="1:3" x14ac:dyDescent="0.3">
      <c r="A143">
        <v>140</v>
      </c>
      <c r="B143" t="s">
        <v>216</v>
      </c>
      <c r="C143" t="s">
        <v>215</v>
      </c>
    </row>
    <row r="144" spans="1:3" x14ac:dyDescent="0.3">
      <c r="A144">
        <v>141</v>
      </c>
      <c r="B144" t="s">
        <v>216</v>
      </c>
      <c r="C144" t="s">
        <v>215</v>
      </c>
    </row>
    <row r="145" spans="1:3" x14ac:dyDescent="0.3">
      <c r="A145">
        <v>142</v>
      </c>
      <c r="B145" t="s">
        <v>216</v>
      </c>
      <c r="C145" t="s">
        <v>215</v>
      </c>
    </row>
    <row r="146" spans="1:3" x14ac:dyDescent="0.3">
      <c r="A146">
        <v>143</v>
      </c>
      <c r="B146" t="s">
        <v>216</v>
      </c>
      <c r="C146" t="s">
        <v>215</v>
      </c>
    </row>
    <row r="147" spans="1:3" x14ac:dyDescent="0.3">
      <c r="A147">
        <v>144</v>
      </c>
      <c r="B147" t="s">
        <v>216</v>
      </c>
      <c r="C147" t="s">
        <v>215</v>
      </c>
    </row>
    <row r="148" spans="1:3" x14ac:dyDescent="0.3">
      <c r="A148">
        <v>145</v>
      </c>
      <c r="B148" t="s">
        <v>216</v>
      </c>
      <c r="C148" t="s">
        <v>215</v>
      </c>
    </row>
    <row r="149" spans="1:3" x14ac:dyDescent="0.3">
      <c r="A149">
        <v>146</v>
      </c>
      <c r="B149" t="s">
        <v>216</v>
      </c>
      <c r="C149" t="s">
        <v>215</v>
      </c>
    </row>
    <row r="150" spans="1:3" x14ac:dyDescent="0.3">
      <c r="A150">
        <v>147</v>
      </c>
      <c r="B150" t="s">
        <v>216</v>
      </c>
      <c r="C150" t="s">
        <v>215</v>
      </c>
    </row>
    <row r="151" spans="1:3" x14ac:dyDescent="0.3">
      <c r="A151">
        <v>148</v>
      </c>
      <c r="B151" t="s">
        <v>216</v>
      </c>
      <c r="C151" t="s">
        <v>215</v>
      </c>
    </row>
    <row r="152" spans="1:3" x14ac:dyDescent="0.3">
      <c r="A152">
        <v>149</v>
      </c>
      <c r="B152" t="s">
        <v>216</v>
      </c>
      <c r="C152" t="s">
        <v>215</v>
      </c>
    </row>
    <row r="153" spans="1:3" x14ac:dyDescent="0.3">
      <c r="A153">
        <v>150</v>
      </c>
      <c r="B153" t="s">
        <v>216</v>
      </c>
      <c r="C153" t="s">
        <v>215</v>
      </c>
    </row>
    <row r="154" spans="1:3" x14ac:dyDescent="0.3">
      <c r="A154">
        <v>151</v>
      </c>
      <c r="B154" t="s">
        <v>216</v>
      </c>
      <c r="C154" t="s">
        <v>215</v>
      </c>
    </row>
    <row r="155" spans="1:3" x14ac:dyDescent="0.3">
      <c r="A155">
        <v>152</v>
      </c>
      <c r="B155" t="s">
        <v>216</v>
      </c>
      <c r="C155" t="s">
        <v>215</v>
      </c>
    </row>
    <row r="156" spans="1:3" x14ac:dyDescent="0.3">
      <c r="A156">
        <v>153</v>
      </c>
      <c r="B156" t="s">
        <v>216</v>
      </c>
      <c r="C156" t="s">
        <v>215</v>
      </c>
    </row>
    <row r="157" spans="1:3" x14ac:dyDescent="0.3">
      <c r="A157">
        <v>154</v>
      </c>
      <c r="B157" t="s">
        <v>216</v>
      </c>
      <c r="C157" t="s">
        <v>215</v>
      </c>
    </row>
    <row r="158" spans="1:3" x14ac:dyDescent="0.3">
      <c r="A158">
        <v>155</v>
      </c>
      <c r="B158" t="s">
        <v>216</v>
      </c>
      <c r="C158" t="s">
        <v>215</v>
      </c>
    </row>
    <row r="159" spans="1:3" x14ac:dyDescent="0.3">
      <c r="A159">
        <v>156</v>
      </c>
      <c r="B159" t="s">
        <v>216</v>
      </c>
      <c r="C159" t="s">
        <v>215</v>
      </c>
    </row>
    <row r="160" spans="1:3" x14ac:dyDescent="0.3">
      <c r="A160">
        <v>157</v>
      </c>
      <c r="B160" t="s">
        <v>216</v>
      </c>
      <c r="C160" t="s">
        <v>215</v>
      </c>
    </row>
    <row r="161" spans="1:3" x14ac:dyDescent="0.3">
      <c r="A161">
        <v>158</v>
      </c>
      <c r="B161" t="s">
        <v>216</v>
      </c>
      <c r="C161" t="s">
        <v>215</v>
      </c>
    </row>
    <row r="162" spans="1:3" x14ac:dyDescent="0.3">
      <c r="A162">
        <v>159</v>
      </c>
      <c r="B162" t="s">
        <v>216</v>
      </c>
      <c r="C162" t="s">
        <v>215</v>
      </c>
    </row>
    <row r="163" spans="1:3" x14ac:dyDescent="0.3">
      <c r="A163">
        <v>160</v>
      </c>
      <c r="B163" t="s">
        <v>216</v>
      </c>
      <c r="C163" t="s">
        <v>215</v>
      </c>
    </row>
    <row r="164" spans="1:3" x14ac:dyDescent="0.3">
      <c r="A164">
        <v>161</v>
      </c>
      <c r="B164" t="s">
        <v>216</v>
      </c>
      <c r="C164" t="s">
        <v>215</v>
      </c>
    </row>
    <row r="165" spans="1:3" x14ac:dyDescent="0.3">
      <c r="A165">
        <v>162</v>
      </c>
      <c r="B165" t="s">
        <v>216</v>
      </c>
      <c r="C165" t="s">
        <v>215</v>
      </c>
    </row>
    <row r="166" spans="1:3" x14ac:dyDescent="0.3">
      <c r="A166">
        <v>163</v>
      </c>
      <c r="B166" t="s">
        <v>216</v>
      </c>
      <c r="C166" t="s">
        <v>215</v>
      </c>
    </row>
    <row r="167" spans="1:3" x14ac:dyDescent="0.3">
      <c r="A167">
        <v>164</v>
      </c>
      <c r="B167" t="s">
        <v>216</v>
      </c>
      <c r="C167" t="s">
        <v>215</v>
      </c>
    </row>
    <row r="168" spans="1:3" x14ac:dyDescent="0.3">
      <c r="A168">
        <v>165</v>
      </c>
      <c r="B168" t="s">
        <v>216</v>
      </c>
      <c r="C168" t="s">
        <v>215</v>
      </c>
    </row>
    <row r="169" spans="1:3" x14ac:dyDescent="0.3">
      <c r="A169">
        <v>166</v>
      </c>
      <c r="B169" t="s">
        <v>216</v>
      </c>
      <c r="C169" t="s">
        <v>215</v>
      </c>
    </row>
    <row r="170" spans="1:3" x14ac:dyDescent="0.3">
      <c r="A170">
        <v>167</v>
      </c>
      <c r="B170" t="s">
        <v>216</v>
      </c>
      <c r="C170" t="s">
        <v>215</v>
      </c>
    </row>
    <row r="171" spans="1:3" x14ac:dyDescent="0.3">
      <c r="A171">
        <v>168</v>
      </c>
      <c r="B171" t="s">
        <v>216</v>
      </c>
      <c r="C171" t="s">
        <v>215</v>
      </c>
    </row>
    <row r="172" spans="1:3" x14ac:dyDescent="0.3">
      <c r="A172">
        <v>169</v>
      </c>
      <c r="B172" t="s">
        <v>216</v>
      </c>
      <c r="C172" t="s">
        <v>215</v>
      </c>
    </row>
    <row r="173" spans="1:3" x14ac:dyDescent="0.3">
      <c r="A173">
        <v>170</v>
      </c>
      <c r="B173" t="s">
        <v>216</v>
      </c>
      <c r="C173" t="s">
        <v>215</v>
      </c>
    </row>
    <row r="174" spans="1:3" x14ac:dyDescent="0.3">
      <c r="A174">
        <v>171</v>
      </c>
      <c r="B174" t="s">
        <v>216</v>
      </c>
      <c r="C174" t="s">
        <v>215</v>
      </c>
    </row>
    <row r="175" spans="1:3" x14ac:dyDescent="0.3">
      <c r="A175">
        <v>172</v>
      </c>
      <c r="B175" t="s">
        <v>216</v>
      </c>
      <c r="C175" t="s">
        <v>215</v>
      </c>
    </row>
    <row r="176" spans="1:3" x14ac:dyDescent="0.3">
      <c r="A176">
        <v>173</v>
      </c>
      <c r="B176" t="s">
        <v>216</v>
      </c>
      <c r="C176" t="s">
        <v>215</v>
      </c>
    </row>
    <row r="177" spans="1:3" x14ac:dyDescent="0.3">
      <c r="A177">
        <v>174</v>
      </c>
      <c r="B177" t="s">
        <v>216</v>
      </c>
      <c r="C177" t="s">
        <v>215</v>
      </c>
    </row>
    <row r="178" spans="1:3" x14ac:dyDescent="0.3">
      <c r="A178">
        <v>175</v>
      </c>
      <c r="B178" t="s">
        <v>216</v>
      </c>
      <c r="C178" t="s">
        <v>215</v>
      </c>
    </row>
    <row r="179" spans="1:3" x14ac:dyDescent="0.3">
      <c r="A179">
        <v>176</v>
      </c>
      <c r="B179" t="s">
        <v>216</v>
      </c>
      <c r="C179" t="s">
        <v>215</v>
      </c>
    </row>
    <row r="180" spans="1:3" x14ac:dyDescent="0.3">
      <c r="A180">
        <v>177</v>
      </c>
      <c r="B180" t="s">
        <v>216</v>
      </c>
      <c r="C180" t="s">
        <v>215</v>
      </c>
    </row>
    <row r="181" spans="1:3" x14ac:dyDescent="0.3">
      <c r="A181">
        <v>178</v>
      </c>
      <c r="B181" t="s">
        <v>216</v>
      </c>
      <c r="C181" t="s">
        <v>215</v>
      </c>
    </row>
    <row r="182" spans="1:3" x14ac:dyDescent="0.3">
      <c r="A182">
        <v>179</v>
      </c>
      <c r="B182" t="s">
        <v>216</v>
      </c>
      <c r="C182" t="s">
        <v>215</v>
      </c>
    </row>
    <row r="183" spans="1:3" x14ac:dyDescent="0.3">
      <c r="A183">
        <v>180</v>
      </c>
      <c r="B183" t="s">
        <v>216</v>
      </c>
      <c r="C183" t="s">
        <v>215</v>
      </c>
    </row>
    <row r="184" spans="1:3" x14ac:dyDescent="0.3">
      <c r="A184">
        <v>181</v>
      </c>
      <c r="B184" t="s">
        <v>216</v>
      </c>
      <c r="C184" t="s">
        <v>215</v>
      </c>
    </row>
    <row r="185" spans="1:3" x14ac:dyDescent="0.3">
      <c r="A185">
        <v>182</v>
      </c>
      <c r="B185" t="s">
        <v>216</v>
      </c>
      <c r="C185" t="s">
        <v>215</v>
      </c>
    </row>
    <row r="186" spans="1:3" x14ac:dyDescent="0.3">
      <c r="A186">
        <v>183</v>
      </c>
      <c r="B186" t="s">
        <v>216</v>
      </c>
      <c r="C186" t="s">
        <v>215</v>
      </c>
    </row>
    <row r="187" spans="1:3" x14ac:dyDescent="0.3">
      <c r="A187">
        <v>184</v>
      </c>
      <c r="B187" t="s">
        <v>216</v>
      </c>
      <c r="C187" t="s">
        <v>215</v>
      </c>
    </row>
    <row r="188" spans="1:3" x14ac:dyDescent="0.3">
      <c r="A188">
        <v>185</v>
      </c>
      <c r="B188" t="s">
        <v>216</v>
      </c>
      <c r="C188" t="s">
        <v>215</v>
      </c>
    </row>
    <row r="189" spans="1:3" x14ac:dyDescent="0.3">
      <c r="A189">
        <v>186</v>
      </c>
      <c r="B189" t="s">
        <v>216</v>
      </c>
      <c r="C189" t="s">
        <v>215</v>
      </c>
    </row>
    <row r="190" spans="1:3" x14ac:dyDescent="0.3">
      <c r="A190">
        <v>187</v>
      </c>
      <c r="B190" t="s">
        <v>216</v>
      </c>
      <c r="C190" t="s">
        <v>215</v>
      </c>
    </row>
    <row r="191" spans="1:3" x14ac:dyDescent="0.3">
      <c r="A191">
        <v>188</v>
      </c>
      <c r="B191" t="s">
        <v>216</v>
      </c>
      <c r="C191" t="s">
        <v>215</v>
      </c>
    </row>
    <row r="192" spans="1:3" x14ac:dyDescent="0.3">
      <c r="A192">
        <v>189</v>
      </c>
      <c r="B192" t="s">
        <v>216</v>
      </c>
      <c r="C192" t="s">
        <v>215</v>
      </c>
    </row>
    <row r="193" spans="1:3" x14ac:dyDescent="0.3">
      <c r="A193">
        <v>190</v>
      </c>
      <c r="B193" t="s">
        <v>216</v>
      </c>
      <c r="C193" t="s">
        <v>215</v>
      </c>
    </row>
    <row r="194" spans="1:3" x14ac:dyDescent="0.3">
      <c r="A194">
        <v>191</v>
      </c>
      <c r="B194" t="s">
        <v>216</v>
      </c>
      <c r="C194" t="s">
        <v>215</v>
      </c>
    </row>
    <row r="195" spans="1:3" x14ac:dyDescent="0.3">
      <c r="A195">
        <v>192</v>
      </c>
      <c r="B195" t="s">
        <v>216</v>
      </c>
      <c r="C195" t="s">
        <v>215</v>
      </c>
    </row>
    <row r="196" spans="1:3" x14ac:dyDescent="0.3">
      <c r="A196">
        <v>193</v>
      </c>
      <c r="B196" t="s">
        <v>216</v>
      </c>
      <c r="C196" t="s">
        <v>215</v>
      </c>
    </row>
    <row r="197" spans="1:3" x14ac:dyDescent="0.3">
      <c r="A197">
        <v>194</v>
      </c>
      <c r="B197" t="s">
        <v>216</v>
      </c>
      <c r="C197" t="s">
        <v>215</v>
      </c>
    </row>
    <row r="198" spans="1:3" x14ac:dyDescent="0.3">
      <c r="A198">
        <v>195</v>
      </c>
      <c r="B198" t="s">
        <v>216</v>
      </c>
      <c r="C198" t="s">
        <v>215</v>
      </c>
    </row>
    <row r="199" spans="1:3" x14ac:dyDescent="0.3">
      <c r="A199">
        <v>196</v>
      </c>
      <c r="B199" t="s">
        <v>216</v>
      </c>
      <c r="C199" t="s">
        <v>215</v>
      </c>
    </row>
    <row r="200" spans="1:3" x14ac:dyDescent="0.3">
      <c r="A200">
        <v>197</v>
      </c>
      <c r="B200" t="s">
        <v>216</v>
      </c>
      <c r="C200" t="s">
        <v>215</v>
      </c>
    </row>
    <row r="201" spans="1:3" x14ac:dyDescent="0.3">
      <c r="A201">
        <v>198</v>
      </c>
      <c r="B201" t="s">
        <v>216</v>
      </c>
      <c r="C201" t="s">
        <v>215</v>
      </c>
    </row>
    <row r="202" spans="1:3" x14ac:dyDescent="0.3">
      <c r="A202">
        <v>199</v>
      </c>
      <c r="B202" t="s">
        <v>216</v>
      </c>
      <c r="C202" t="s">
        <v>215</v>
      </c>
    </row>
    <row r="203" spans="1:3" x14ac:dyDescent="0.3">
      <c r="A203">
        <v>200</v>
      </c>
      <c r="B203" t="s">
        <v>216</v>
      </c>
      <c r="C203" t="s">
        <v>215</v>
      </c>
    </row>
    <row r="204" spans="1:3" x14ac:dyDescent="0.3">
      <c r="A204">
        <v>201</v>
      </c>
      <c r="B204" t="s">
        <v>216</v>
      </c>
      <c r="C204" t="s">
        <v>215</v>
      </c>
    </row>
    <row r="205" spans="1:3" x14ac:dyDescent="0.3">
      <c r="A205">
        <v>202</v>
      </c>
      <c r="B205" t="s">
        <v>216</v>
      </c>
      <c r="C205" t="s">
        <v>215</v>
      </c>
    </row>
    <row r="206" spans="1:3" x14ac:dyDescent="0.3">
      <c r="A206">
        <v>203</v>
      </c>
      <c r="B206" t="s">
        <v>216</v>
      </c>
      <c r="C206" t="s">
        <v>215</v>
      </c>
    </row>
    <row r="207" spans="1:3" x14ac:dyDescent="0.3">
      <c r="A207">
        <v>204</v>
      </c>
      <c r="B207" t="s">
        <v>216</v>
      </c>
      <c r="C207" t="s">
        <v>215</v>
      </c>
    </row>
    <row r="208" spans="1:3" x14ac:dyDescent="0.3">
      <c r="A208">
        <v>205</v>
      </c>
      <c r="B208" t="s">
        <v>216</v>
      </c>
      <c r="C208" t="s">
        <v>215</v>
      </c>
    </row>
    <row r="209" spans="1:3" x14ac:dyDescent="0.3">
      <c r="A209">
        <v>206</v>
      </c>
      <c r="B209" t="s">
        <v>216</v>
      </c>
      <c r="C209" t="s">
        <v>215</v>
      </c>
    </row>
    <row r="210" spans="1:3" x14ac:dyDescent="0.3">
      <c r="A210">
        <v>207</v>
      </c>
      <c r="B210" t="s">
        <v>216</v>
      </c>
      <c r="C210" t="s">
        <v>215</v>
      </c>
    </row>
    <row r="211" spans="1:3" x14ac:dyDescent="0.3">
      <c r="A211">
        <v>208</v>
      </c>
      <c r="B211" t="s">
        <v>216</v>
      </c>
      <c r="C211" t="s">
        <v>215</v>
      </c>
    </row>
    <row r="212" spans="1:3" x14ac:dyDescent="0.3">
      <c r="A212">
        <v>209</v>
      </c>
      <c r="B212" t="s">
        <v>216</v>
      </c>
      <c r="C212" t="s">
        <v>215</v>
      </c>
    </row>
    <row r="213" spans="1:3" x14ac:dyDescent="0.3">
      <c r="A213">
        <v>210</v>
      </c>
      <c r="B213" t="s">
        <v>216</v>
      </c>
      <c r="C213" t="s">
        <v>215</v>
      </c>
    </row>
    <row r="214" spans="1:3" x14ac:dyDescent="0.3">
      <c r="A214">
        <v>211</v>
      </c>
      <c r="B214" t="s">
        <v>216</v>
      </c>
      <c r="C214" t="s">
        <v>215</v>
      </c>
    </row>
    <row r="215" spans="1:3" x14ac:dyDescent="0.3">
      <c r="A215">
        <v>212</v>
      </c>
      <c r="B215" t="s">
        <v>216</v>
      </c>
      <c r="C215" t="s">
        <v>215</v>
      </c>
    </row>
    <row r="216" spans="1:3" x14ac:dyDescent="0.3">
      <c r="A216">
        <v>213</v>
      </c>
      <c r="B216" t="s">
        <v>216</v>
      </c>
      <c r="C216" t="s">
        <v>215</v>
      </c>
    </row>
    <row r="217" spans="1:3" x14ac:dyDescent="0.3">
      <c r="A217">
        <v>214</v>
      </c>
      <c r="B217" t="s">
        <v>216</v>
      </c>
      <c r="C217" t="s">
        <v>215</v>
      </c>
    </row>
    <row r="218" spans="1:3" x14ac:dyDescent="0.3">
      <c r="A218">
        <v>215</v>
      </c>
      <c r="B218" t="s">
        <v>216</v>
      </c>
      <c r="C218" t="s">
        <v>215</v>
      </c>
    </row>
    <row r="219" spans="1:3" x14ac:dyDescent="0.3">
      <c r="A219">
        <v>216</v>
      </c>
      <c r="B219" t="s">
        <v>216</v>
      </c>
      <c r="C219" t="s">
        <v>215</v>
      </c>
    </row>
    <row r="220" spans="1:3" x14ac:dyDescent="0.3">
      <c r="A220">
        <v>217</v>
      </c>
      <c r="B220" t="s">
        <v>216</v>
      </c>
      <c r="C220" t="s">
        <v>215</v>
      </c>
    </row>
    <row r="221" spans="1:3" x14ac:dyDescent="0.3">
      <c r="A221">
        <v>218</v>
      </c>
      <c r="B221" t="s">
        <v>216</v>
      </c>
      <c r="C221" t="s">
        <v>215</v>
      </c>
    </row>
    <row r="222" spans="1:3" x14ac:dyDescent="0.3">
      <c r="A222">
        <v>219</v>
      </c>
      <c r="B222" t="s">
        <v>216</v>
      </c>
      <c r="C222" t="s">
        <v>215</v>
      </c>
    </row>
    <row r="223" spans="1:3" x14ac:dyDescent="0.3">
      <c r="A223">
        <v>220</v>
      </c>
      <c r="B223" t="s">
        <v>216</v>
      </c>
      <c r="C223" t="s">
        <v>215</v>
      </c>
    </row>
    <row r="224" spans="1:3" x14ac:dyDescent="0.3">
      <c r="A224">
        <v>221</v>
      </c>
      <c r="B224" t="s">
        <v>216</v>
      </c>
      <c r="C224" t="s">
        <v>215</v>
      </c>
    </row>
    <row r="225" spans="1:3" x14ac:dyDescent="0.3">
      <c r="A225">
        <v>222</v>
      </c>
      <c r="B225" t="s">
        <v>216</v>
      </c>
      <c r="C225" t="s">
        <v>215</v>
      </c>
    </row>
    <row r="226" spans="1:3" x14ac:dyDescent="0.3">
      <c r="A226">
        <v>223</v>
      </c>
      <c r="B226" t="s">
        <v>216</v>
      </c>
      <c r="C226" t="s">
        <v>215</v>
      </c>
    </row>
    <row r="227" spans="1:3" x14ac:dyDescent="0.3">
      <c r="A227">
        <v>224</v>
      </c>
      <c r="B227" t="s">
        <v>216</v>
      </c>
      <c r="C227" t="s">
        <v>215</v>
      </c>
    </row>
    <row r="228" spans="1:3" x14ac:dyDescent="0.3">
      <c r="A228">
        <v>225</v>
      </c>
      <c r="B228" t="s">
        <v>216</v>
      </c>
      <c r="C228" t="s">
        <v>215</v>
      </c>
    </row>
    <row r="229" spans="1:3" x14ac:dyDescent="0.3">
      <c r="A229">
        <v>226</v>
      </c>
      <c r="B229" t="s">
        <v>216</v>
      </c>
      <c r="C229" t="s">
        <v>215</v>
      </c>
    </row>
    <row r="230" spans="1:3" x14ac:dyDescent="0.3">
      <c r="A230">
        <v>227</v>
      </c>
      <c r="B230" t="s">
        <v>216</v>
      </c>
      <c r="C230" t="s">
        <v>215</v>
      </c>
    </row>
    <row r="231" spans="1:3" x14ac:dyDescent="0.3">
      <c r="A231">
        <v>228</v>
      </c>
      <c r="B231" t="s">
        <v>216</v>
      </c>
      <c r="C231" t="s">
        <v>215</v>
      </c>
    </row>
    <row r="232" spans="1:3" x14ac:dyDescent="0.3">
      <c r="A232">
        <v>229</v>
      </c>
      <c r="B232" t="s">
        <v>216</v>
      </c>
      <c r="C232" t="s">
        <v>215</v>
      </c>
    </row>
    <row r="233" spans="1:3" x14ac:dyDescent="0.3">
      <c r="A233">
        <v>230</v>
      </c>
      <c r="B233" t="s">
        <v>216</v>
      </c>
      <c r="C233" t="s">
        <v>215</v>
      </c>
    </row>
    <row r="234" spans="1:3" x14ac:dyDescent="0.3">
      <c r="A234">
        <v>231</v>
      </c>
      <c r="B234" t="s">
        <v>216</v>
      </c>
      <c r="C234" t="s">
        <v>215</v>
      </c>
    </row>
    <row r="235" spans="1:3" x14ac:dyDescent="0.3">
      <c r="A235">
        <v>232</v>
      </c>
      <c r="B235" t="s">
        <v>216</v>
      </c>
      <c r="C235" t="s">
        <v>215</v>
      </c>
    </row>
    <row r="236" spans="1:3" x14ac:dyDescent="0.3">
      <c r="A236">
        <v>233</v>
      </c>
      <c r="B236" t="s">
        <v>216</v>
      </c>
      <c r="C236" t="s">
        <v>215</v>
      </c>
    </row>
    <row r="237" spans="1:3" x14ac:dyDescent="0.3">
      <c r="A237">
        <v>234</v>
      </c>
      <c r="B237" t="s">
        <v>216</v>
      </c>
      <c r="C237" t="s">
        <v>215</v>
      </c>
    </row>
    <row r="238" spans="1:3" x14ac:dyDescent="0.3">
      <c r="A238">
        <v>235</v>
      </c>
      <c r="B238" t="s">
        <v>216</v>
      </c>
      <c r="C238" t="s">
        <v>215</v>
      </c>
    </row>
    <row r="239" spans="1:3" x14ac:dyDescent="0.3">
      <c r="A239">
        <v>236</v>
      </c>
      <c r="B239" t="s">
        <v>216</v>
      </c>
      <c r="C239" t="s">
        <v>215</v>
      </c>
    </row>
    <row r="240" spans="1:3" x14ac:dyDescent="0.3">
      <c r="A240">
        <v>237</v>
      </c>
      <c r="B240" t="s">
        <v>216</v>
      </c>
      <c r="C240" t="s">
        <v>215</v>
      </c>
    </row>
    <row r="241" spans="1:3" x14ac:dyDescent="0.3">
      <c r="A241">
        <v>238</v>
      </c>
      <c r="B241" t="s">
        <v>216</v>
      </c>
      <c r="C241" t="s">
        <v>215</v>
      </c>
    </row>
    <row r="242" spans="1:3" x14ac:dyDescent="0.3">
      <c r="A242">
        <v>239</v>
      </c>
      <c r="B242" t="s">
        <v>216</v>
      </c>
      <c r="C242" t="s">
        <v>215</v>
      </c>
    </row>
    <row r="243" spans="1:3" x14ac:dyDescent="0.3">
      <c r="A243">
        <v>240</v>
      </c>
      <c r="B243" t="s">
        <v>216</v>
      </c>
      <c r="C243" t="s">
        <v>215</v>
      </c>
    </row>
    <row r="244" spans="1:3" x14ac:dyDescent="0.3">
      <c r="A244">
        <v>241</v>
      </c>
      <c r="B244" t="s">
        <v>216</v>
      </c>
      <c r="C244" t="s">
        <v>215</v>
      </c>
    </row>
    <row r="245" spans="1:3" x14ac:dyDescent="0.3">
      <c r="A245">
        <v>242</v>
      </c>
      <c r="B245" t="s">
        <v>216</v>
      </c>
      <c r="C245" t="s">
        <v>215</v>
      </c>
    </row>
    <row r="246" spans="1:3" x14ac:dyDescent="0.3">
      <c r="A246">
        <v>243</v>
      </c>
      <c r="B246" t="s">
        <v>216</v>
      </c>
      <c r="C246" t="s">
        <v>215</v>
      </c>
    </row>
    <row r="247" spans="1:3" x14ac:dyDescent="0.3">
      <c r="A247">
        <v>244</v>
      </c>
      <c r="B247" t="s">
        <v>216</v>
      </c>
      <c r="C247" t="s">
        <v>215</v>
      </c>
    </row>
    <row r="248" spans="1:3" x14ac:dyDescent="0.3">
      <c r="A248">
        <v>245</v>
      </c>
      <c r="B248" t="s">
        <v>216</v>
      </c>
      <c r="C248" t="s">
        <v>215</v>
      </c>
    </row>
    <row r="249" spans="1:3" x14ac:dyDescent="0.3">
      <c r="A249">
        <v>246</v>
      </c>
      <c r="B249" t="s">
        <v>216</v>
      </c>
      <c r="C249" t="s">
        <v>215</v>
      </c>
    </row>
    <row r="250" spans="1:3" x14ac:dyDescent="0.3">
      <c r="A250">
        <v>247</v>
      </c>
      <c r="B250" t="s">
        <v>216</v>
      </c>
      <c r="C250" t="s">
        <v>215</v>
      </c>
    </row>
    <row r="251" spans="1:3" x14ac:dyDescent="0.3">
      <c r="A251">
        <v>248</v>
      </c>
      <c r="B251" t="s">
        <v>216</v>
      </c>
      <c r="C251" t="s">
        <v>215</v>
      </c>
    </row>
    <row r="252" spans="1:3" x14ac:dyDescent="0.3">
      <c r="A252">
        <v>249</v>
      </c>
      <c r="B252" t="s">
        <v>216</v>
      </c>
      <c r="C252" t="s">
        <v>215</v>
      </c>
    </row>
    <row r="253" spans="1:3" x14ac:dyDescent="0.3">
      <c r="A253">
        <v>250</v>
      </c>
      <c r="B253" t="s">
        <v>216</v>
      </c>
      <c r="C253" t="s">
        <v>215</v>
      </c>
    </row>
    <row r="254" spans="1:3" x14ac:dyDescent="0.3">
      <c r="A254">
        <v>251</v>
      </c>
      <c r="B254" t="s">
        <v>216</v>
      </c>
      <c r="C254" t="s">
        <v>215</v>
      </c>
    </row>
    <row r="255" spans="1:3" x14ac:dyDescent="0.3">
      <c r="A255">
        <v>252</v>
      </c>
      <c r="B255" t="s">
        <v>216</v>
      </c>
      <c r="C255" t="s">
        <v>215</v>
      </c>
    </row>
    <row r="256" spans="1:3" x14ac:dyDescent="0.3">
      <c r="A256">
        <v>253</v>
      </c>
      <c r="B256" t="s">
        <v>216</v>
      </c>
      <c r="C256" t="s">
        <v>215</v>
      </c>
    </row>
    <row r="257" spans="1:3" x14ac:dyDescent="0.3">
      <c r="A257">
        <v>254</v>
      </c>
      <c r="B257" t="s">
        <v>216</v>
      </c>
      <c r="C257" t="s">
        <v>215</v>
      </c>
    </row>
    <row r="258" spans="1:3" x14ac:dyDescent="0.3">
      <c r="A258">
        <v>255</v>
      </c>
      <c r="B258" t="s">
        <v>216</v>
      </c>
      <c r="C258" t="s">
        <v>215</v>
      </c>
    </row>
    <row r="259" spans="1:3" x14ac:dyDescent="0.3">
      <c r="A259">
        <v>256</v>
      </c>
      <c r="B259" t="s">
        <v>216</v>
      </c>
      <c r="C259" t="s">
        <v>215</v>
      </c>
    </row>
    <row r="260" spans="1:3" x14ac:dyDescent="0.3">
      <c r="A260">
        <v>257</v>
      </c>
      <c r="B260" t="s">
        <v>216</v>
      </c>
      <c r="C260" t="s">
        <v>215</v>
      </c>
    </row>
    <row r="261" spans="1:3" x14ac:dyDescent="0.3">
      <c r="A261">
        <v>258</v>
      </c>
      <c r="B261" t="s">
        <v>216</v>
      </c>
      <c r="C261" t="s">
        <v>215</v>
      </c>
    </row>
    <row r="262" spans="1:3" x14ac:dyDescent="0.3">
      <c r="A262">
        <v>259</v>
      </c>
      <c r="B262" t="s">
        <v>216</v>
      </c>
      <c r="C262" t="s">
        <v>215</v>
      </c>
    </row>
    <row r="263" spans="1:3" x14ac:dyDescent="0.3">
      <c r="A263">
        <v>260</v>
      </c>
      <c r="B263" t="s">
        <v>216</v>
      </c>
      <c r="C263" t="s">
        <v>215</v>
      </c>
    </row>
    <row r="264" spans="1:3" x14ac:dyDescent="0.3">
      <c r="A264">
        <v>261</v>
      </c>
      <c r="B264" t="s">
        <v>216</v>
      </c>
      <c r="C264" t="s">
        <v>215</v>
      </c>
    </row>
    <row r="265" spans="1:3" x14ac:dyDescent="0.3">
      <c r="A265">
        <v>262</v>
      </c>
      <c r="B265" t="s">
        <v>216</v>
      </c>
      <c r="C265" t="s">
        <v>215</v>
      </c>
    </row>
    <row r="266" spans="1:3" x14ac:dyDescent="0.3">
      <c r="A266">
        <v>263</v>
      </c>
      <c r="B266" t="s">
        <v>216</v>
      </c>
      <c r="C266" t="s">
        <v>215</v>
      </c>
    </row>
    <row r="267" spans="1:3" x14ac:dyDescent="0.3">
      <c r="A267">
        <v>264</v>
      </c>
      <c r="B267" t="s">
        <v>216</v>
      </c>
      <c r="C267" t="s">
        <v>215</v>
      </c>
    </row>
    <row r="268" spans="1:3" x14ac:dyDescent="0.3">
      <c r="A268">
        <v>265</v>
      </c>
      <c r="B268" t="s">
        <v>216</v>
      </c>
      <c r="C268" t="s">
        <v>215</v>
      </c>
    </row>
    <row r="269" spans="1:3" x14ac:dyDescent="0.3">
      <c r="A269">
        <v>266</v>
      </c>
      <c r="B269" t="s">
        <v>216</v>
      </c>
      <c r="C269" t="s">
        <v>215</v>
      </c>
    </row>
    <row r="270" spans="1:3" x14ac:dyDescent="0.3">
      <c r="A270">
        <v>267</v>
      </c>
      <c r="B270" t="s">
        <v>216</v>
      </c>
      <c r="C270" t="s">
        <v>215</v>
      </c>
    </row>
    <row r="271" spans="1:3" x14ac:dyDescent="0.3">
      <c r="A271">
        <v>268</v>
      </c>
      <c r="B271" t="s">
        <v>216</v>
      </c>
      <c r="C271" t="s">
        <v>215</v>
      </c>
    </row>
    <row r="272" spans="1:3" x14ac:dyDescent="0.3">
      <c r="A272">
        <v>269</v>
      </c>
      <c r="B272" t="s">
        <v>216</v>
      </c>
      <c r="C272" t="s">
        <v>215</v>
      </c>
    </row>
    <row r="273" spans="1:3" x14ac:dyDescent="0.3">
      <c r="A273">
        <v>270</v>
      </c>
      <c r="B273" t="s">
        <v>216</v>
      </c>
      <c r="C273" t="s">
        <v>215</v>
      </c>
    </row>
    <row r="274" spans="1:3" x14ac:dyDescent="0.3">
      <c r="A274">
        <v>271</v>
      </c>
      <c r="B274" t="s">
        <v>216</v>
      </c>
      <c r="C274" t="s">
        <v>215</v>
      </c>
    </row>
    <row r="275" spans="1:3" x14ac:dyDescent="0.3">
      <c r="A275">
        <v>272</v>
      </c>
      <c r="B275" t="s">
        <v>216</v>
      </c>
      <c r="C275" t="s">
        <v>215</v>
      </c>
    </row>
    <row r="276" spans="1:3" x14ac:dyDescent="0.3">
      <c r="A276">
        <v>273</v>
      </c>
      <c r="B276" t="s">
        <v>216</v>
      </c>
      <c r="C276" t="s">
        <v>215</v>
      </c>
    </row>
    <row r="277" spans="1:3" x14ac:dyDescent="0.3">
      <c r="A277">
        <v>274</v>
      </c>
      <c r="B277" t="s">
        <v>216</v>
      </c>
      <c r="C277" t="s">
        <v>215</v>
      </c>
    </row>
    <row r="278" spans="1:3" x14ac:dyDescent="0.3">
      <c r="A278">
        <v>275</v>
      </c>
      <c r="B278" t="s">
        <v>216</v>
      </c>
      <c r="C278" t="s">
        <v>215</v>
      </c>
    </row>
    <row r="279" spans="1:3" x14ac:dyDescent="0.3">
      <c r="A279">
        <v>276</v>
      </c>
      <c r="B279" t="s">
        <v>216</v>
      </c>
      <c r="C279" t="s">
        <v>215</v>
      </c>
    </row>
    <row r="280" spans="1:3" x14ac:dyDescent="0.3">
      <c r="A280">
        <v>277</v>
      </c>
      <c r="B280" t="s">
        <v>216</v>
      </c>
      <c r="C280" t="s">
        <v>215</v>
      </c>
    </row>
    <row r="281" spans="1:3" x14ac:dyDescent="0.3">
      <c r="A281">
        <v>278</v>
      </c>
      <c r="B281" t="s">
        <v>216</v>
      </c>
      <c r="C281" t="s">
        <v>215</v>
      </c>
    </row>
    <row r="282" spans="1:3" x14ac:dyDescent="0.3">
      <c r="A282">
        <v>279</v>
      </c>
      <c r="B282" t="s">
        <v>216</v>
      </c>
      <c r="C282" t="s">
        <v>215</v>
      </c>
    </row>
    <row r="283" spans="1:3" x14ac:dyDescent="0.3">
      <c r="A283">
        <v>280</v>
      </c>
      <c r="B283" t="s">
        <v>216</v>
      </c>
      <c r="C283" t="s">
        <v>215</v>
      </c>
    </row>
    <row r="284" spans="1:3" x14ac:dyDescent="0.3">
      <c r="A284">
        <v>281</v>
      </c>
      <c r="B284" t="s">
        <v>216</v>
      </c>
      <c r="C284" t="s">
        <v>215</v>
      </c>
    </row>
    <row r="285" spans="1:3" x14ac:dyDescent="0.3">
      <c r="A285">
        <v>282</v>
      </c>
      <c r="B285" t="s">
        <v>216</v>
      </c>
      <c r="C285" t="s">
        <v>215</v>
      </c>
    </row>
    <row r="286" spans="1:3" x14ac:dyDescent="0.3">
      <c r="A286">
        <v>283</v>
      </c>
      <c r="B286" t="s">
        <v>216</v>
      </c>
      <c r="C286" t="s">
        <v>215</v>
      </c>
    </row>
    <row r="287" spans="1:3" x14ac:dyDescent="0.3">
      <c r="A287">
        <v>284</v>
      </c>
      <c r="B287" t="s">
        <v>216</v>
      </c>
      <c r="C287" t="s">
        <v>215</v>
      </c>
    </row>
    <row r="288" spans="1:3" x14ac:dyDescent="0.3">
      <c r="A288">
        <v>285</v>
      </c>
      <c r="B288" t="s">
        <v>216</v>
      </c>
      <c r="C288" t="s">
        <v>215</v>
      </c>
    </row>
    <row r="289" spans="1:3" x14ac:dyDescent="0.3">
      <c r="A289">
        <v>286</v>
      </c>
      <c r="B289" t="s">
        <v>216</v>
      </c>
      <c r="C289" t="s">
        <v>215</v>
      </c>
    </row>
    <row r="290" spans="1:3" x14ac:dyDescent="0.3">
      <c r="A290">
        <v>287</v>
      </c>
      <c r="B290" t="s">
        <v>216</v>
      </c>
      <c r="C290" t="s">
        <v>215</v>
      </c>
    </row>
    <row r="291" spans="1:3" x14ac:dyDescent="0.3">
      <c r="A291">
        <v>288</v>
      </c>
      <c r="B291" t="s">
        <v>216</v>
      </c>
      <c r="C291" t="s">
        <v>215</v>
      </c>
    </row>
    <row r="292" spans="1:3" x14ac:dyDescent="0.3">
      <c r="A292">
        <v>289</v>
      </c>
      <c r="B292" t="s">
        <v>216</v>
      </c>
      <c r="C292" t="s">
        <v>215</v>
      </c>
    </row>
    <row r="293" spans="1:3" x14ac:dyDescent="0.3">
      <c r="A293">
        <v>290</v>
      </c>
      <c r="B293" t="s">
        <v>216</v>
      </c>
      <c r="C293" t="s">
        <v>215</v>
      </c>
    </row>
    <row r="294" spans="1:3" x14ac:dyDescent="0.3">
      <c r="A294">
        <v>291</v>
      </c>
      <c r="B294" t="s">
        <v>216</v>
      </c>
      <c r="C294" t="s">
        <v>215</v>
      </c>
    </row>
    <row r="295" spans="1:3" x14ac:dyDescent="0.3">
      <c r="A295">
        <v>292</v>
      </c>
      <c r="B295" t="s">
        <v>216</v>
      </c>
      <c r="C295" t="s">
        <v>215</v>
      </c>
    </row>
    <row r="296" spans="1:3" x14ac:dyDescent="0.3">
      <c r="A296">
        <v>293</v>
      </c>
      <c r="B296" t="s">
        <v>216</v>
      </c>
      <c r="C296" t="s">
        <v>215</v>
      </c>
    </row>
    <row r="297" spans="1:3" x14ac:dyDescent="0.3">
      <c r="A297">
        <v>294</v>
      </c>
      <c r="B297" t="s">
        <v>216</v>
      </c>
      <c r="C297" t="s">
        <v>215</v>
      </c>
    </row>
    <row r="298" spans="1:3" x14ac:dyDescent="0.3">
      <c r="A298">
        <v>295</v>
      </c>
      <c r="B298" t="s">
        <v>216</v>
      </c>
      <c r="C298" t="s">
        <v>215</v>
      </c>
    </row>
    <row r="299" spans="1:3" x14ac:dyDescent="0.3">
      <c r="A299">
        <v>296</v>
      </c>
      <c r="B299" t="s">
        <v>216</v>
      </c>
      <c r="C299" t="s">
        <v>215</v>
      </c>
    </row>
    <row r="300" spans="1:3" x14ac:dyDescent="0.3">
      <c r="A300">
        <v>297</v>
      </c>
      <c r="B300" t="s">
        <v>216</v>
      </c>
      <c r="C300" t="s">
        <v>215</v>
      </c>
    </row>
    <row r="301" spans="1:3" x14ac:dyDescent="0.3">
      <c r="A301">
        <v>298</v>
      </c>
      <c r="B301" t="s">
        <v>216</v>
      </c>
      <c r="C301" t="s">
        <v>215</v>
      </c>
    </row>
    <row r="302" spans="1:3" x14ac:dyDescent="0.3">
      <c r="A302">
        <v>299</v>
      </c>
      <c r="B302" t="s">
        <v>216</v>
      </c>
      <c r="C302" t="s">
        <v>215</v>
      </c>
    </row>
    <row r="303" spans="1:3" x14ac:dyDescent="0.3">
      <c r="A303">
        <v>300</v>
      </c>
      <c r="B303" t="s">
        <v>216</v>
      </c>
      <c r="C303" t="s">
        <v>215</v>
      </c>
    </row>
    <row r="304" spans="1:3" x14ac:dyDescent="0.3">
      <c r="A304">
        <v>301</v>
      </c>
      <c r="B304" t="s">
        <v>216</v>
      </c>
      <c r="C304" t="s">
        <v>215</v>
      </c>
    </row>
    <row r="305" spans="1:3" x14ac:dyDescent="0.3">
      <c r="A305">
        <v>302</v>
      </c>
      <c r="B305" t="s">
        <v>216</v>
      </c>
      <c r="C305" t="s">
        <v>215</v>
      </c>
    </row>
    <row r="306" spans="1:3" x14ac:dyDescent="0.3">
      <c r="A306">
        <v>303</v>
      </c>
      <c r="B306" t="s">
        <v>216</v>
      </c>
      <c r="C306" t="s">
        <v>215</v>
      </c>
    </row>
    <row r="307" spans="1:3" x14ac:dyDescent="0.3">
      <c r="A307">
        <v>304</v>
      </c>
      <c r="B307" t="s">
        <v>216</v>
      </c>
      <c r="C307" t="s">
        <v>215</v>
      </c>
    </row>
    <row r="308" spans="1:3" x14ac:dyDescent="0.3">
      <c r="A308">
        <v>305</v>
      </c>
      <c r="B308" t="s">
        <v>216</v>
      </c>
      <c r="C308" t="s">
        <v>215</v>
      </c>
    </row>
    <row r="309" spans="1:3" x14ac:dyDescent="0.3">
      <c r="A309">
        <v>306</v>
      </c>
      <c r="B309" t="s">
        <v>216</v>
      </c>
      <c r="C309" t="s">
        <v>215</v>
      </c>
    </row>
    <row r="310" spans="1:3" x14ac:dyDescent="0.3">
      <c r="A310">
        <v>307</v>
      </c>
      <c r="B310" t="s">
        <v>216</v>
      </c>
      <c r="C310" t="s">
        <v>215</v>
      </c>
    </row>
    <row r="311" spans="1:3" x14ac:dyDescent="0.3">
      <c r="A311">
        <v>308</v>
      </c>
      <c r="B311" t="s">
        <v>216</v>
      </c>
      <c r="C311" t="s">
        <v>215</v>
      </c>
    </row>
    <row r="312" spans="1:3" x14ac:dyDescent="0.3">
      <c r="A312">
        <v>309</v>
      </c>
      <c r="B312" t="s">
        <v>216</v>
      </c>
      <c r="C312" t="s">
        <v>215</v>
      </c>
    </row>
    <row r="313" spans="1:3" x14ac:dyDescent="0.3">
      <c r="A313">
        <v>310</v>
      </c>
      <c r="B313" t="s">
        <v>216</v>
      </c>
      <c r="C313" t="s">
        <v>215</v>
      </c>
    </row>
    <row r="314" spans="1:3" x14ac:dyDescent="0.3">
      <c r="A314">
        <v>311</v>
      </c>
      <c r="B314" t="s">
        <v>216</v>
      </c>
      <c r="C314" t="s">
        <v>215</v>
      </c>
    </row>
    <row r="315" spans="1:3" x14ac:dyDescent="0.3">
      <c r="A315">
        <v>312</v>
      </c>
      <c r="B315" t="s">
        <v>216</v>
      </c>
      <c r="C315" t="s">
        <v>215</v>
      </c>
    </row>
    <row r="316" spans="1:3" x14ac:dyDescent="0.3">
      <c r="A316">
        <v>313</v>
      </c>
      <c r="B316" t="s">
        <v>216</v>
      </c>
      <c r="C316" t="s">
        <v>215</v>
      </c>
    </row>
    <row r="317" spans="1:3" x14ac:dyDescent="0.3">
      <c r="A317">
        <v>314</v>
      </c>
      <c r="B317" t="s">
        <v>216</v>
      </c>
      <c r="C317" t="s">
        <v>215</v>
      </c>
    </row>
    <row r="318" spans="1:3" x14ac:dyDescent="0.3">
      <c r="A318">
        <v>315</v>
      </c>
      <c r="B318" t="s">
        <v>216</v>
      </c>
      <c r="C318" t="s">
        <v>215</v>
      </c>
    </row>
    <row r="319" spans="1:3" x14ac:dyDescent="0.3">
      <c r="A319">
        <v>316</v>
      </c>
      <c r="B319" t="s">
        <v>216</v>
      </c>
      <c r="C319" t="s">
        <v>215</v>
      </c>
    </row>
    <row r="320" spans="1:3" x14ac:dyDescent="0.3">
      <c r="A320">
        <v>317</v>
      </c>
      <c r="B320" t="s">
        <v>216</v>
      </c>
      <c r="C320" t="s">
        <v>215</v>
      </c>
    </row>
    <row r="321" spans="1:3" x14ac:dyDescent="0.3">
      <c r="A321">
        <v>318</v>
      </c>
      <c r="B321" t="s">
        <v>216</v>
      </c>
      <c r="C321" t="s">
        <v>215</v>
      </c>
    </row>
    <row r="322" spans="1:3" x14ac:dyDescent="0.3">
      <c r="A322">
        <v>319</v>
      </c>
      <c r="B322" t="s">
        <v>216</v>
      </c>
      <c r="C322" t="s">
        <v>215</v>
      </c>
    </row>
    <row r="323" spans="1:3" x14ac:dyDescent="0.3">
      <c r="A323">
        <v>320</v>
      </c>
      <c r="B323" t="s">
        <v>216</v>
      </c>
      <c r="C323" t="s">
        <v>215</v>
      </c>
    </row>
    <row r="324" spans="1:3" x14ac:dyDescent="0.3">
      <c r="A324">
        <v>321</v>
      </c>
      <c r="B324" t="s">
        <v>216</v>
      </c>
      <c r="C324" t="s">
        <v>215</v>
      </c>
    </row>
    <row r="325" spans="1:3" x14ac:dyDescent="0.3">
      <c r="A325">
        <v>322</v>
      </c>
      <c r="B325" t="s">
        <v>216</v>
      </c>
      <c r="C325" t="s">
        <v>215</v>
      </c>
    </row>
    <row r="326" spans="1:3" x14ac:dyDescent="0.3">
      <c r="A326">
        <v>323</v>
      </c>
      <c r="B326" t="s">
        <v>216</v>
      </c>
      <c r="C326" t="s">
        <v>215</v>
      </c>
    </row>
    <row r="327" spans="1:3" x14ac:dyDescent="0.3">
      <c r="A327">
        <v>324</v>
      </c>
      <c r="B327" t="s">
        <v>216</v>
      </c>
      <c r="C327" t="s">
        <v>215</v>
      </c>
    </row>
    <row r="328" spans="1:3" x14ac:dyDescent="0.3">
      <c r="A328">
        <v>325</v>
      </c>
      <c r="B328" t="s">
        <v>216</v>
      </c>
      <c r="C328" t="s">
        <v>215</v>
      </c>
    </row>
    <row r="329" spans="1:3" x14ac:dyDescent="0.3">
      <c r="A329">
        <v>326</v>
      </c>
      <c r="B329" t="s">
        <v>216</v>
      </c>
      <c r="C329" t="s">
        <v>215</v>
      </c>
    </row>
    <row r="330" spans="1:3" x14ac:dyDescent="0.3">
      <c r="A330">
        <v>327</v>
      </c>
      <c r="B330" t="s">
        <v>216</v>
      </c>
      <c r="C330" t="s">
        <v>215</v>
      </c>
    </row>
    <row r="331" spans="1:3" x14ac:dyDescent="0.3">
      <c r="A331">
        <v>328</v>
      </c>
      <c r="B331" t="s">
        <v>216</v>
      </c>
      <c r="C331" t="s">
        <v>215</v>
      </c>
    </row>
    <row r="332" spans="1:3" x14ac:dyDescent="0.3">
      <c r="A332">
        <v>329</v>
      </c>
      <c r="B332" t="s">
        <v>216</v>
      </c>
      <c r="C332" t="s">
        <v>215</v>
      </c>
    </row>
    <row r="333" spans="1:3" x14ac:dyDescent="0.3">
      <c r="A333">
        <v>330</v>
      </c>
      <c r="B333" t="s">
        <v>216</v>
      </c>
      <c r="C333" t="s">
        <v>215</v>
      </c>
    </row>
    <row r="334" spans="1:3" x14ac:dyDescent="0.3">
      <c r="A334">
        <v>331</v>
      </c>
      <c r="B334" t="s">
        <v>216</v>
      </c>
      <c r="C334" t="s">
        <v>215</v>
      </c>
    </row>
    <row r="335" spans="1:3" x14ac:dyDescent="0.3">
      <c r="A335">
        <v>332</v>
      </c>
      <c r="B335" t="s">
        <v>216</v>
      </c>
      <c r="C335" t="s">
        <v>215</v>
      </c>
    </row>
    <row r="336" spans="1:3" x14ac:dyDescent="0.3">
      <c r="A336">
        <v>333</v>
      </c>
      <c r="B336" t="s">
        <v>216</v>
      </c>
      <c r="C336" t="s">
        <v>215</v>
      </c>
    </row>
    <row r="337" spans="1:3" x14ac:dyDescent="0.3">
      <c r="A337">
        <v>334</v>
      </c>
      <c r="B337" t="s">
        <v>216</v>
      </c>
      <c r="C337" t="s">
        <v>215</v>
      </c>
    </row>
    <row r="338" spans="1:3" x14ac:dyDescent="0.3">
      <c r="A338">
        <v>335</v>
      </c>
      <c r="B338" t="s">
        <v>216</v>
      </c>
      <c r="C338" t="s">
        <v>215</v>
      </c>
    </row>
    <row r="339" spans="1:3" x14ac:dyDescent="0.3">
      <c r="A339">
        <v>336</v>
      </c>
      <c r="B339" t="s">
        <v>216</v>
      </c>
      <c r="C339" t="s">
        <v>215</v>
      </c>
    </row>
    <row r="340" spans="1:3" x14ac:dyDescent="0.3">
      <c r="A340">
        <v>337</v>
      </c>
      <c r="B340" t="s">
        <v>216</v>
      </c>
      <c r="C340" t="s">
        <v>215</v>
      </c>
    </row>
    <row r="341" spans="1:3" x14ac:dyDescent="0.3">
      <c r="A341">
        <v>338</v>
      </c>
      <c r="B341" t="s">
        <v>216</v>
      </c>
      <c r="C341" t="s">
        <v>215</v>
      </c>
    </row>
    <row r="342" spans="1:3" x14ac:dyDescent="0.3">
      <c r="A342">
        <v>339</v>
      </c>
      <c r="B342" t="s">
        <v>216</v>
      </c>
      <c r="C342" t="s">
        <v>215</v>
      </c>
    </row>
    <row r="343" spans="1:3" x14ac:dyDescent="0.3">
      <c r="A343">
        <v>340</v>
      </c>
      <c r="B343" t="s">
        <v>216</v>
      </c>
      <c r="C343" t="s">
        <v>215</v>
      </c>
    </row>
    <row r="344" spans="1:3" x14ac:dyDescent="0.3">
      <c r="A344">
        <v>341</v>
      </c>
      <c r="B344" t="s">
        <v>216</v>
      </c>
      <c r="C344" t="s">
        <v>215</v>
      </c>
    </row>
    <row r="345" spans="1:3" x14ac:dyDescent="0.3">
      <c r="A345">
        <v>342</v>
      </c>
      <c r="B345" t="s">
        <v>216</v>
      </c>
      <c r="C345" t="s">
        <v>215</v>
      </c>
    </row>
    <row r="346" spans="1:3" x14ac:dyDescent="0.3">
      <c r="A346">
        <v>343</v>
      </c>
      <c r="B346" t="s">
        <v>216</v>
      </c>
      <c r="C346" t="s">
        <v>215</v>
      </c>
    </row>
    <row r="347" spans="1:3" x14ac:dyDescent="0.3">
      <c r="A347">
        <v>344</v>
      </c>
      <c r="B347" t="s">
        <v>216</v>
      </c>
      <c r="C347" t="s">
        <v>215</v>
      </c>
    </row>
    <row r="348" spans="1:3" x14ac:dyDescent="0.3">
      <c r="A348">
        <v>345</v>
      </c>
      <c r="B348" t="s">
        <v>216</v>
      </c>
      <c r="C348" t="s">
        <v>215</v>
      </c>
    </row>
    <row r="349" spans="1:3" x14ac:dyDescent="0.3">
      <c r="A349">
        <v>346</v>
      </c>
      <c r="B349" t="s">
        <v>216</v>
      </c>
      <c r="C349" t="s">
        <v>215</v>
      </c>
    </row>
    <row r="350" spans="1:3" x14ac:dyDescent="0.3">
      <c r="A350">
        <v>347</v>
      </c>
      <c r="B350" t="s">
        <v>216</v>
      </c>
      <c r="C350" t="s">
        <v>215</v>
      </c>
    </row>
    <row r="351" spans="1:3" x14ac:dyDescent="0.3">
      <c r="A351">
        <v>348</v>
      </c>
      <c r="B351" t="s">
        <v>216</v>
      </c>
      <c r="C351" t="s">
        <v>215</v>
      </c>
    </row>
    <row r="352" spans="1:3" x14ac:dyDescent="0.3">
      <c r="A352">
        <v>349</v>
      </c>
      <c r="B352" t="s">
        <v>216</v>
      </c>
      <c r="C352" t="s">
        <v>215</v>
      </c>
    </row>
    <row r="353" spans="1:3" x14ac:dyDescent="0.3">
      <c r="A353">
        <v>350</v>
      </c>
      <c r="B353" t="s">
        <v>216</v>
      </c>
      <c r="C353" t="s">
        <v>215</v>
      </c>
    </row>
    <row r="354" spans="1:3" x14ac:dyDescent="0.3">
      <c r="A354">
        <v>351</v>
      </c>
      <c r="B354" t="s">
        <v>216</v>
      </c>
      <c r="C354" t="s">
        <v>215</v>
      </c>
    </row>
    <row r="355" spans="1:3" x14ac:dyDescent="0.3">
      <c r="A355">
        <v>352</v>
      </c>
      <c r="B355" t="s">
        <v>216</v>
      </c>
      <c r="C355" t="s">
        <v>215</v>
      </c>
    </row>
    <row r="356" spans="1:3" x14ac:dyDescent="0.3">
      <c r="A356">
        <v>353</v>
      </c>
      <c r="B356" t="s">
        <v>1042</v>
      </c>
      <c r="C356" t="s">
        <v>215</v>
      </c>
    </row>
    <row r="357" spans="1:3" x14ac:dyDescent="0.3">
      <c r="A357">
        <v>354</v>
      </c>
      <c r="B357" t="s">
        <v>1042</v>
      </c>
      <c r="C357" t="s">
        <v>215</v>
      </c>
    </row>
    <row r="358" spans="1:3" x14ac:dyDescent="0.3">
      <c r="A358">
        <v>355</v>
      </c>
      <c r="B358" t="s">
        <v>1042</v>
      </c>
      <c r="C358" t="s">
        <v>215</v>
      </c>
    </row>
    <row r="359" spans="1:3" x14ac:dyDescent="0.3">
      <c r="A359">
        <v>356</v>
      </c>
      <c r="B359" t="s">
        <v>1042</v>
      </c>
      <c r="C359" t="s">
        <v>215</v>
      </c>
    </row>
    <row r="360" spans="1:3" x14ac:dyDescent="0.3">
      <c r="A360">
        <v>357</v>
      </c>
      <c r="B360" t="s">
        <v>1042</v>
      </c>
      <c r="C360" t="s">
        <v>215</v>
      </c>
    </row>
    <row r="361" spans="1:3" x14ac:dyDescent="0.3">
      <c r="A361">
        <v>358</v>
      </c>
      <c r="B361" t="s">
        <v>1042</v>
      </c>
      <c r="C361" t="s">
        <v>215</v>
      </c>
    </row>
    <row r="362" spans="1:3" x14ac:dyDescent="0.3">
      <c r="A362">
        <v>359</v>
      </c>
      <c r="B362" t="s">
        <v>1042</v>
      </c>
      <c r="C362" t="s">
        <v>215</v>
      </c>
    </row>
    <row r="363" spans="1:3" x14ac:dyDescent="0.3">
      <c r="A363">
        <v>360</v>
      </c>
      <c r="B363" t="s">
        <v>1042</v>
      </c>
      <c r="C36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63"/>
  <sheetViews>
    <sheetView topLeftCell="A3" workbookViewId="0">
      <selection activeCell="A3" sqref="A3"/>
    </sheetView>
  </sheetViews>
  <sheetFormatPr baseColWidth="10" defaultColWidth="9.109375" defaultRowHeight="14.4" x14ac:dyDescent="0.3"/>
  <cols>
    <col min="1" max="1" width="4"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8562</v>
      </c>
      <c r="D4">
        <v>0</v>
      </c>
      <c r="E4" t="s">
        <v>212</v>
      </c>
      <c r="F4" t="s">
        <v>215</v>
      </c>
    </row>
    <row r="5" spans="1:6" x14ac:dyDescent="0.3">
      <c r="A5">
        <v>2</v>
      </c>
      <c r="B5" t="s">
        <v>217</v>
      </c>
      <c r="C5">
        <v>3641</v>
      </c>
      <c r="D5">
        <v>0</v>
      </c>
      <c r="E5" t="s">
        <v>212</v>
      </c>
      <c r="F5" t="s">
        <v>215</v>
      </c>
    </row>
    <row r="6" spans="1:6" x14ac:dyDescent="0.3">
      <c r="A6">
        <v>3</v>
      </c>
      <c r="B6" t="s">
        <v>217</v>
      </c>
      <c r="C6">
        <v>2791.5</v>
      </c>
      <c r="D6">
        <v>0</v>
      </c>
      <c r="E6" t="s">
        <v>212</v>
      </c>
      <c r="F6" t="s">
        <v>215</v>
      </c>
    </row>
    <row r="7" spans="1:6" x14ac:dyDescent="0.3">
      <c r="A7">
        <v>4</v>
      </c>
      <c r="B7" t="s">
        <v>217</v>
      </c>
      <c r="C7">
        <v>3174.5</v>
      </c>
      <c r="D7">
        <v>0</v>
      </c>
      <c r="E7" t="s">
        <v>212</v>
      </c>
      <c r="F7" t="s">
        <v>215</v>
      </c>
    </row>
    <row r="8" spans="1:6" x14ac:dyDescent="0.3">
      <c r="A8">
        <v>5</v>
      </c>
      <c r="B8" t="s">
        <v>217</v>
      </c>
      <c r="C8">
        <v>3174.5</v>
      </c>
      <c r="D8">
        <v>0</v>
      </c>
      <c r="E8" t="s">
        <v>212</v>
      </c>
      <c r="F8" t="s">
        <v>215</v>
      </c>
    </row>
    <row r="9" spans="1:6" x14ac:dyDescent="0.3">
      <c r="A9">
        <v>6</v>
      </c>
      <c r="B9" t="s">
        <v>217</v>
      </c>
      <c r="C9">
        <v>5038</v>
      </c>
      <c r="D9">
        <v>0</v>
      </c>
      <c r="E9" t="s">
        <v>212</v>
      </c>
      <c r="F9" t="s">
        <v>215</v>
      </c>
    </row>
    <row r="10" spans="1:6" x14ac:dyDescent="0.3">
      <c r="A10">
        <v>7</v>
      </c>
      <c r="B10" t="s">
        <v>217</v>
      </c>
      <c r="C10">
        <v>3641</v>
      </c>
      <c r="D10">
        <v>0</v>
      </c>
      <c r="E10" t="s">
        <v>212</v>
      </c>
      <c r="F10" t="s">
        <v>215</v>
      </c>
    </row>
    <row r="11" spans="1:6" x14ac:dyDescent="0.3">
      <c r="A11">
        <v>8</v>
      </c>
      <c r="B11" t="s">
        <v>217</v>
      </c>
      <c r="C11">
        <v>3174.5</v>
      </c>
      <c r="D11">
        <v>0</v>
      </c>
      <c r="E11" t="s">
        <v>212</v>
      </c>
      <c r="F11" t="s">
        <v>215</v>
      </c>
    </row>
    <row r="12" spans="1:6" x14ac:dyDescent="0.3">
      <c r="A12">
        <v>9</v>
      </c>
      <c r="B12" t="s">
        <v>217</v>
      </c>
      <c r="C12">
        <v>3174.5</v>
      </c>
      <c r="D12">
        <v>0</v>
      </c>
      <c r="E12" t="s">
        <v>212</v>
      </c>
      <c r="F12" t="s">
        <v>215</v>
      </c>
    </row>
    <row r="13" spans="1:6" x14ac:dyDescent="0.3">
      <c r="A13">
        <v>10</v>
      </c>
      <c r="B13" t="s">
        <v>217</v>
      </c>
      <c r="C13">
        <v>3641</v>
      </c>
      <c r="D13">
        <v>0</v>
      </c>
      <c r="E13" t="s">
        <v>212</v>
      </c>
      <c r="F13" t="s">
        <v>215</v>
      </c>
    </row>
    <row r="14" spans="1:6" x14ac:dyDescent="0.3">
      <c r="A14">
        <v>11</v>
      </c>
      <c r="B14" t="s">
        <v>217</v>
      </c>
      <c r="C14">
        <v>3174.5</v>
      </c>
      <c r="D14">
        <v>0</v>
      </c>
      <c r="E14" t="s">
        <v>212</v>
      </c>
      <c r="F14" t="s">
        <v>215</v>
      </c>
    </row>
    <row r="15" spans="1:6" x14ac:dyDescent="0.3">
      <c r="A15">
        <v>12</v>
      </c>
      <c r="B15" t="s">
        <v>217</v>
      </c>
      <c r="C15">
        <v>3174.5</v>
      </c>
      <c r="D15">
        <v>0</v>
      </c>
      <c r="E15" t="s">
        <v>212</v>
      </c>
      <c r="F15" t="s">
        <v>215</v>
      </c>
    </row>
    <row r="16" spans="1:6" x14ac:dyDescent="0.3">
      <c r="A16">
        <v>13</v>
      </c>
      <c r="B16" t="s">
        <v>217</v>
      </c>
      <c r="C16">
        <v>7387</v>
      </c>
      <c r="D16">
        <v>0</v>
      </c>
      <c r="E16" t="s">
        <v>212</v>
      </c>
      <c r="F16" t="s">
        <v>215</v>
      </c>
    </row>
    <row r="17" spans="1:6" x14ac:dyDescent="0.3">
      <c r="A17">
        <v>14</v>
      </c>
      <c r="B17" t="s">
        <v>217</v>
      </c>
      <c r="C17">
        <v>6222.5</v>
      </c>
      <c r="D17">
        <v>0</v>
      </c>
      <c r="E17" t="s">
        <v>212</v>
      </c>
      <c r="F17" t="s">
        <v>215</v>
      </c>
    </row>
    <row r="18" spans="1:6" x14ac:dyDescent="0.3">
      <c r="A18">
        <v>15</v>
      </c>
      <c r="B18" t="s">
        <v>217</v>
      </c>
      <c r="C18">
        <v>3641</v>
      </c>
      <c r="D18">
        <v>0</v>
      </c>
      <c r="E18" t="s">
        <v>212</v>
      </c>
      <c r="F18" t="s">
        <v>215</v>
      </c>
    </row>
    <row r="19" spans="1:6" x14ac:dyDescent="0.3">
      <c r="A19">
        <v>16</v>
      </c>
      <c r="B19" t="s">
        <v>217</v>
      </c>
      <c r="C19">
        <v>3225</v>
      </c>
      <c r="D19">
        <v>0</v>
      </c>
      <c r="E19" t="s">
        <v>212</v>
      </c>
      <c r="F19" t="s">
        <v>215</v>
      </c>
    </row>
    <row r="20" spans="1:6" x14ac:dyDescent="0.3">
      <c r="A20">
        <v>17</v>
      </c>
      <c r="B20" t="s">
        <v>217</v>
      </c>
      <c r="C20">
        <v>3225</v>
      </c>
      <c r="D20">
        <v>0</v>
      </c>
      <c r="E20" t="s">
        <v>212</v>
      </c>
      <c r="F20" t="s">
        <v>215</v>
      </c>
    </row>
    <row r="21" spans="1:6" x14ac:dyDescent="0.3">
      <c r="A21">
        <v>18</v>
      </c>
      <c r="B21" t="s">
        <v>217</v>
      </c>
      <c r="C21">
        <v>3641</v>
      </c>
      <c r="D21">
        <v>0</v>
      </c>
      <c r="E21" t="s">
        <v>212</v>
      </c>
      <c r="F21" t="s">
        <v>215</v>
      </c>
    </row>
    <row r="22" spans="1:6" x14ac:dyDescent="0.3">
      <c r="A22">
        <v>19</v>
      </c>
      <c r="B22" t="s">
        <v>217</v>
      </c>
      <c r="C22">
        <v>3225</v>
      </c>
      <c r="D22">
        <v>0</v>
      </c>
      <c r="E22" t="s">
        <v>212</v>
      </c>
      <c r="F22" t="s">
        <v>215</v>
      </c>
    </row>
    <row r="23" spans="1:6" x14ac:dyDescent="0.3">
      <c r="A23">
        <v>20</v>
      </c>
      <c r="B23" t="s">
        <v>217</v>
      </c>
      <c r="C23">
        <v>12900</v>
      </c>
      <c r="D23">
        <v>0</v>
      </c>
      <c r="E23" t="s">
        <v>212</v>
      </c>
      <c r="F23" t="s">
        <v>215</v>
      </c>
    </row>
    <row r="24" spans="1:6" x14ac:dyDescent="0.3">
      <c r="A24">
        <v>21</v>
      </c>
      <c r="B24" t="s">
        <v>217</v>
      </c>
      <c r="C24">
        <v>8804</v>
      </c>
      <c r="D24">
        <v>0</v>
      </c>
      <c r="E24" t="s">
        <v>212</v>
      </c>
      <c r="F24" t="s">
        <v>215</v>
      </c>
    </row>
    <row r="25" spans="1:6" x14ac:dyDescent="0.3">
      <c r="A25">
        <v>22</v>
      </c>
      <c r="B25" t="s">
        <v>217</v>
      </c>
      <c r="C25">
        <v>3641</v>
      </c>
      <c r="D25">
        <v>0</v>
      </c>
      <c r="E25" t="s">
        <v>212</v>
      </c>
      <c r="F25" t="s">
        <v>215</v>
      </c>
    </row>
    <row r="26" spans="1:6" x14ac:dyDescent="0.3">
      <c r="A26">
        <v>23</v>
      </c>
      <c r="B26" t="s">
        <v>217</v>
      </c>
      <c r="C26">
        <v>3225</v>
      </c>
      <c r="D26">
        <v>0</v>
      </c>
      <c r="E26" t="s">
        <v>212</v>
      </c>
      <c r="F26" t="s">
        <v>215</v>
      </c>
    </row>
    <row r="27" spans="1:6" x14ac:dyDescent="0.3">
      <c r="A27">
        <v>24</v>
      </c>
      <c r="B27" t="s">
        <v>217</v>
      </c>
      <c r="C27">
        <v>5583</v>
      </c>
      <c r="D27">
        <v>0</v>
      </c>
      <c r="E27" t="s">
        <v>212</v>
      </c>
      <c r="F27" t="s">
        <v>215</v>
      </c>
    </row>
    <row r="28" spans="1:6" x14ac:dyDescent="0.3">
      <c r="A28">
        <v>25</v>
      </c>
      <c r="B28" t="s">
        <v>217</v>
      </c>
      <c r="C28">
        <v>3225</v>
      </c>
      <c r="D28">
        <v>0</v>
      </c>
      <c r="E28" t="s">
        <v>212</v>
      </c>
      <c r="F28" t="s">
        <v>215</v>
      </c>
    </row>
    <row r="29" spans="1:6" x14ac:dyDescent="0.3">
      <c r="A29">
        <v>26</v>
      </c>
      <c r="B29" t="s">
        <v>217</v>
      </c>
      <c r="C29">
        <v>5583</v>
      </c>
      <c r="D29">
        <v>0</v>
      </c>
      <c r="E29" t="s">
        <v>212</v>
      </c>
      <c r="F29" t="s">
        <v>215</v>
      </c>
    </row>
    <row r="30" spans="1:6" x14ac:dyDescent="0.3">
      <c r="A30">
        <v>27</v>
      </c>
      <c r="B30" t="s">
        <v>217</v>
      </c>
      <c r="C30">
        <v>3641</v>
      </c>
      <c r="D30">
        <v>0</v>
      </c>
      <c r="E30" t="s">
        <v>212</v>
      </c>
      <c r="F30" t="s">
        <v>215</v>
      </c>
    </row>
    <row r="31" spans="1:6" x14ac:dyDescent="0.3">
      <c r="A31">
        <v>28</v>
      </c>
      <c r="B31" t="s">
        <v>217</v>
      </c>
      <c r="C31">
        <v>3225</v>
      </c>
      <c r="D31">
        <v>0</v>
      </c>
      <c r="E31" t="s">
        <v>212</v>
      </c>
      <c r="F31" t="s">
        <v>215</v>
      </c>
    </row>
    <row r="32" spans="1:6" x14ac:dyDescent="0.3">
      <c r="A32">
        <v>29</v>
      </c>
      <c r="B32" t="s">
        <v>217</v>
      </c>
      <c r="C32">
        <v>0</v>
      </c>
      <c r="D32">
        <v>0</v>
      </c>
      <c r="E32" t="s">
        <v>212</v>
      </c>
      <c r="F32" t="s">
        <v>215</v>
      </c>
    </row>
    <row r="33" spans="1:6" x14ac:dyDescent="0.3">
      <c r="A33">
        <v>30</v>
      </c>
      <c r="B33" t="s">
        <v>217</v>
      </c>
      <c r="C33">
        <v>6450</v>
      </c>
      <c r="D33">
        <v>0</v>
      </c>
      <c r="E33" t="s">
        <v>212</v>
      </c>
      <c r="F33" t="s">
        <v>215</v>
      </c>
    </row>
    <row r="34" spans="1:6" x14ac:dyDescent="0.3">
      <c r="A34">
        <v>31</v>
      </c>
      <c r="B34" t="s">
        <v>217</v>
      </c>
      <c r="C34">
        <v>0</v>
      </c>
      <c r="D34">
        <v>0</v>
      </c>
      <c r="E34" t="s">
        <v>212</v>
      </c>
      <c r="F34" t="s">
        <v>215</v>
      </c>
    </row>
    <row r="35" spans="1:6" x14ac:dyDescent="0.3">
      <c r="A35">
        <v>32</v>
      </c>
      <c r="B35" t="s">
        <v>217</v>
      </c>
      <c r="C35">
        <v>3641</v>
      </c>
      <c r="D35">
        <v>0</v>
      </c>
      <c r="E35" t="s">
        <v>212</v>
      </c>
      <c r="F35" t="s">
        <v>215</v>
      </c>
    </row>
    <row r="36" spans="1:6" x14ac:dyDescent="0.3">
      <c r="A36">
        <v>33</v>
      </c>
      <c r="B36" t="s">
        <v>217</v>
      </c>
      <c r="C36">
        <v>12900</v>
      </c>
      <c r="D36">
        <v>0</v>
      </c>
      <c r="E36" t="s">
        <v>212</v>
      </c>
      <c r="F36" t="s">
        <v>215</v>
      </c>
    </row>
    <row r="37" spans="1:6" x14ac:dyDescent="0.3">
      <c r="A37">
        <v>34</v>
      </c>
      <c r="B37" t="s">
        <v>217</v>
      </c>
      <c r="C37">
        <v>8804</v>
      </c>
      <c r="D37">
        <v>0</v>
      </c>
      <c r="E37" t="s">
        <v>212</v>
      </c>
      <c r="F37" t="s">
        <v>215</v>
      </c>
    </row>
    <row r="38" spans="1:6" x14ac:dyDescent="0.3">
      <c r="A38">
        <v>35</v>
      </c>
      <c r="B38" t="s">
        <v>217</v>
      </c>
      <c r="C38">
        <v>7282</v>
      </c>
      <c r="D38">
        <v>0</v>
      </c>
      <c r="E38" t="s">
        <v>212</v>
      </c>
      <c r="F38" t="s">
        <v>215</v>
      </c>
    </row>
    <row r="39" spans="1:6" x14ac:dyDescent="0.3">
      <c r="A39">
        <v>36</v>
      </c>
      <c r="B39" t="s">
        <v>217</v>
      </c>
      <c r="C39">
        <v>3225</v>
      </c>
      <c r="D39">
        <v>0</v>
      </c>
      <c r="E39" t="s">
        <v>212</v>
      </c>
      <c r="F39" t="s">
        <v>215</v>
      </c>
    </row>
    <row r="40" spans="1:6" x14ac:dyDescent="0.3">
      <c r="A40">
        <v>37</v>
      </c>
      <c r="B40" t="s">
        <v>217</v>
      </c>
      <c r="C40">
        <v>7282</v>
      </c>
      <c r="D40">
        <v>0</v>
      </c>
      <c r="E40" t="s">
        <v>212</v>
      </c>
      <c r="F40" t="s">
        <v>215</v>
      </c>
    </row>
    <row r="41" spans="1:6" x14ac:dyDescent="0.3">
      <c r="A41">
        <v>38</v>
      </c>
      <c r="B41" t="s">
        <v>217</v>
      </c>
      <c r="C41">
        <v>3225</v>
      </c>
      <c r="D41">
        <v>0</v>
      </c>
      <c r="E41" t="s">
        <v>212</v>
      </c>
      <c r="F41" t="s">
        <v>215</v>
      </c>
    </row>
    <row r="42" spans="1:6" x14ac:dyDescent="0.3">
      <c r="A42">
        <v>39</v>
      </c>
      <c r="B42" t="s">
        <v>217</v>
      </c>
      <c r="C42">
        <v>7387</v>
      </c>
      <c r="D42">
        <v>0</v>
      </c>
      <c r="E42" t="s">
        <v>212</v>
      </c>
      <c r="F42" t="s">
        <v>215</v>
      </c>
    </row>
    <row r="43" spans="1:6" x14ac:dyDescent="0.3">
      <c r="A43">
        <v>40</v>
      </c>
      <c r="B43" t="s">
        <v>217</v>
      </c>
      <c r="C43">
        <v>6222.5</v>
      </c>
      <c r="D43">
        <v>0</v>
      </c>
      <c r="E43" t="s">
        <v>212</v>
      </c>
      <c r="F43" t="s">
        <v>215</v>
      </c>
    </row>
    <row r="44" spans="1:6" x14ac:dyDescent="0.3">
      <c r="A44">
        <v>41</v>
      </c>
      <c r="B44" t="s">
        <v>217</v>
      </c>
      <c r="C44">
        <v>0</v>
      </c>
      <c r="D44">
        <v>0</v>
      </c>
      <c r="E44" t="s">
        <v>212</v>
      </c>
      <c r="F44" t="s">
        <v>215</v>
      </c>
    </row>
    <row r="45" spans="1:6" x14ac:dyDescent="0.3">
      <c r="A45">
        <v>42</v>
      </c>
      <c r="B45" t="s">
        <v>217</v>
      </c>
      <c r="C45">
        <v>3225</v>
      </c>
      <c r="D45">
        <v>0</v>
      </c>
      <c r="E45" t="s">
        <v>212</v>
      </c>
      <c r="F45" t="s">
        <v>215</v>
      </c>
    </row>
    <row r="46" spans="1:6" x14ac:dyDescent="0.3">
      <c r="A46">
        <v>43</v>
      </c>
      <c r="B46" t="s">
        <v>217</v>
      </c>
      <c r="C46">
        <v>3225</v>
      </c>
      <c r="D46">
        <v>0</v>
      </c>
      <c r="E46" t="s">
        <v>212</v>
      </c>
      <c r="F46" t="s">
        <v>215</v>
      </c>
    </row>
    <row r="47" spans="1:6" x14ac:dyDescent="0.3">
      <c r="A47">
        <v>44</v>
      </c>
      <c r="B47" t="s">
        <v>217</v>
      </c>
      <c r="C47">
        <v>3641</v>
      </c>
      <c r="D47">
        <v>0</v>
      </c>
      <c r="E47" t="s">
        <v>212</v>
      </c>
      <c r="F47" t="s">
        <v>215</v>
      </c>
    </row>
    <row r="48" spans="1:6" x14ac:dyDescent="0.3">
      <c r="A48">
        <v>45</v>
      </c>
      <c r="B48" t="s">
        <v>217</v>
      </c>
      <c r="C48">
        <v>3225</v>
      </c>
      <c r="D48">
        <v>0</v>
      </c>
      <c r="E48" t="s">
        <v>212</v>
      </c>
      <c r="F48" t="s">
        <v>215</v>
      </c>
    </row>
    <row r="49" spans="1:6" x14ac:dyDescent="0.3">
      <c r="A49">
        <v>46</v>
      </c>
      <c r="B49" t="s">
        <v>217</v>
      </c>
      <c r="C49">
        <v>3225</v>
      </c>
      <c r="D49">
        <v>0</v>
      </c>
      <c r="E49" t="s">
        <v>212</v>
      </c>
      <c r="F49" t="s">
        <v>215</v>
      </c>
    </row>
    <row r="50" spans="1:6" x14ac:dyDescent="0.3">
      <c r="A50">
        <v>47</v>
      </c>
      <c r="B50" t="s">
        <v>217</v>
      </c>
      <c r="C50">
        <v>0</v>
      </c>
      <c r="D50">
        <v>0</v>
      </c>
      <c r="E50" t="s">
        <v>212</v>
      </c>
      <c r="F50" t="s">
        <v>215</v>
      </c>
    </row>
    <row r="51" spans="1:6" x14ac:dyDescent="0.3">
      <c r="A51">
        <v>48</v>
      </c>
      <c r="B51" t="s">
        <v>217</v>
      </c>
      <c r="C51">
        <v>3225</v>
      </c>
      <c r="D51">
        <v>0</v>
      </c>
      <c r="E51" t="s">
        <v>212</v>
      </c>
      <c r="F51" t="s">
        <v>215</v>
      </c>
    </row>
    <row r="52" spans="1:6" x14ac:dyDescent="0.3">
      <c r="A52">
        <v>49</v>
      </c>
      <c r="B52" t="s">
        <v>217</v>
      </c>
      <c r="C52">
        <v>3225</v>
      </c>
      <c r="D52">
        <v>0</v>
      </c>
      <c r="E52" t="s">
        <v>212</v>
      </c>
      <c r="F52" t="s">
        <v>215</v>
      </c>
    </row>
    <row r="53" spans="1:6" x14ac:dyDescent="0.3">
      <c r="A53">
        <v>50</v>
      </c>
      <c r="B53" t="s">
        <v>217</v>
      </c>
      <c r="C53">
        <v>12445</v>
      </c>
      <c r="D53">
        <v>0</v>
      </c>
      <c r="E53" t="s">
        <v>212</v>
      </c>
      <c r="F53" t="s">
        <v>215</v>
      </c>
    </row>
    <row r="54" spans="1:6" x14ac:dyDescent="0.3">
      <c r="A54">
        <v>51</v>
      </c>
      <c r="B54" t="s">
        <v>217</v>
      </c>
      <c r="C54">
        <v>3641</v>
      </c>
      <c r="D54">
        <v>0</v>
      </c>
      <c r="E54" t="s">
        <v>212</v>
      </c>
      <c r="F54" t="s">
        <v>215</v>
      </c>
    </row>
    <row r="55" spans="1:6" x14ac:dyDescent="0.3">
      <c r="A55">
        <v>52</v>
      </c>
      <c r="B55" t="s">
        <v>217</v>
      </c>
      <c r="C55">
        <v>3225</v>
      </c>
      <c r="D55">
        <v>0</v>
      </c>
      <c r="E55" t="s">
        <v>212</v>
      </c>
      <c r="F55" t="s">
        <v>215</v>
      </c>
    </row>
    <row r="56" spans="1:6" x14ac:dyDescent="0.3">
      <c r="A56">
        <v>53</v>
      </c>
      <c r="B56" t="s">
        <v>217</v>
      </c>
      <c r="C56">
        <v>0</v>
      </c>
      <c r="D56">
        <v>0</v>
      </c>
      <c r="E56" t="s">
        <v>212</v>
      </c>
      <c r="F56" t="s">
        <v>215</v>
      </c>
    </row>
    <row r="57" spans="1:6" x14ac:dyDescent="0.3">
      <c r="A57">
        <v>54</v>
      </c>
      <c r="B57" t="s">
        <v>217</v>
      </c>
      <c r="C57">
        <v>3641</v>
      </c>
      <c r="D57">
        <v>0</v>
      </c>
      <c r="E57" t="s">
        <v>212</v>
      </c>
      <c r="F57" t="s">
        <v>215</v>
      </c>
    </row>
    <row r="58" spans="1:6" x14ac:dyDescent="0.3">
      <c r="A58">
        <v>55</v>
      </c>
      <c r="B58" t="s">
        <v>217</v>
      </c>
      <c r="C58">
        <v>3225</v>
      </c>
      <c r="D58">
        <v>0</v>
      </c>
      <c r="E58" t="s">
        <v>212</v>
      </c>
      <c r="F58" t="s">
        <v>215</v>
      </c>
    </row>
    <row r="59" spans="1:6" x14ac:dyDescent="0.3">
      <c r="A59">
        <v>56</v>
      </c>
      <c r="B59" t="s">
        <v>217</v>
      </c>
      <c r="C59">
        <v>3225</v>
      </c>
      <c r="D59">
        <v>0</v>
      </c>
      <c r="E59" t="s">
        <v>212</v>
      </c>
      <c r="F59" t="s">
        <v>215</v>
      </c>
    </row>
    <row r="60" spans="1:6" x14ac:dyDescent="0.3">
      <c r="A60">
        <v>57</v>
      </c>
      <c r="B60" t="s">
        <v>217</v>
      </c>
      <c r="C60">
        <v>0</v>
      </c>
      <c r="D60">
        <v>0</v>
      </c>
      <c r="E60" t="s">
        <v>212</v>
      </c>
      <c r="F60" t="s">
        <v>215</v>
      </c>
    </row>
    <row r="61" spans="1:6" x14ac:dyDescent="0.3">
      <c r="A61">
        <v>58</v>
      </c>
      <c r="B61" t="s">
        <v>217</v>
      </c>
      <c r="C61">
        <v>3225</v>
      </c>
      <c r="D61">
        <v>0</v>
      </c>
      <c r="E61" t="s">
        <v>212</v>
      </c>
      <c r="F61" t="s">
        <v>215</v>
      </c>
    </row>
    <row r="62" spans="1:6" x14ac:dyDescent="0.3">
      <c r="A62">
        <v>59</v>
      </c>
      <c r="B62" t="s">
        <v>217</v>
      </c>
      <c r="C62">
        <v>3225</v>
      </c>
      <c r="D62">
        <v>0</v>
      </c>
      <c r="E62" t="s">
        <v>212</v>
      </c>
      <c r="F62" t="s">
        <v>215</v>
      </c>
    </row>
    <row r="63" spans="1:6" x14ac:dyDescent="0.3">
      <c r="A63">
        <v>60</v>
      </c>
      <c r="B63" t="s">
        <v>217</v>
      </c>
      <c r="C63">
        <v>7387</v>
      </c>
      <c r="D63">
        <v>0</v>
      </c>
      <c r="E63" t="s">
        <v>212</v>
      </c>
      <c r="F63" t="s">
        <v>215</v>
      </c>
    </row>
    <row r="64" spans="1:6" x14ac:dyDescent="0.3">
      <c r="A64">
        <v>61</v>
      </c>
      <c r="B64" t="s">
        <v>217</v>
      </c>
      <c r="C64">
        <v>6222.5</v>
      </c>
      <c r="D64">
        <v>0</v>
      </c>
      <c r="E64" t="s">
        <v>212</v>
      </c>
      <c r="F64" t="s">
        <v>215</v>
      </c>
    </row>
    <row r="65" spans="1:6" x14ac:dyDescent="0.3">
      <c r="A65">
        <v>62</v>
      </c>
      <c r="B65" t="s">
        <v>217</v>
      </c>
      <c r="C65">
        <v>3641</v>
      </c>
      <c r="D65">
        <v>0</v>
      </c>
      <c r="E65" t="s">
        <v>212</v>
      </c>
      <c r="F65" t="s">
        <v>215</v>
      </c>
    </row>
    <row r="66" spans="1:6" x14ac:dyDescent="0.3">
      <c r="A66">
        <v>63</v>
      </c>
      <c r="B66" t="s">
        <v>217</v>
      </c>
      <c r="C66">
        <v>3225</v>
      </c>
      <c r="D66">
        <v>0</v>
      </c>
      <c r="E66" t="s">
        <v>212</v>
      </c>
      <c r="F66" t="s">
        <v>215</v>
      </c>
    </row>
    <row r="67" spans="1:6" x14ac:dyDescent="0.3">
      <c r="A67">
        <v>64</v>
      </c>
      <c r="B67" t="s">
        <v>217</v>
      </c>
      <c r="C67">
        <v>3225</v>
      </c>
      <c r="D67">
        <v>0</v>
      </c>
      <c r="E67" t="s">
        <v>212</v>
      </c>
      <c r="F67" t="s">
        <v>215</v>
      </c>
    </row>
    <row r="68" spans="1:6" x14ac:dyDescent="0.3">
      <c r="A68">
        <v>65</v>
      </c>
      <c r="B68" t="s">
        <v>217</v>
      </c>
      <c r="C68">
        <v>0</v>
      </c>
      <c r="D68">
        <v>0</v>
      </c>
      <c r="E68" t="s">
        <v>212</v>
      </c>
      <c r="F68" t="s">
        <v>215</v>
      </c>
    </row>
    <row r="69" spans="1:6" x14ac:dyDescent="0.3">
      <c r="A69">
        <v>66</v>
      </c>
      <c r="B69" t="s">
        <v>217</v>
      </c>
      <c r="C69">
        <v>0</v>
      </c>
      <c r="D69">
        <v>0</v>
      </c>
      <c r="E69" t="s">
        <v>212</v>
      </c>
      <c r="F69" t="s">
        <v>215</v>
      </c>
    </row>
    <row r="70" spans="1:6" x14ac:dyDescent="0.3">
      <c r="A70">
        <v>67</v>
      </c>
      <c r="B70" t="s">
        <v>217</v>
      </c>
      <c r="C70">
        <v>3225</v>
      </c>
      <c r="D70">
        <v>0</v>
      </c>
      <c r="E70" t="s">
        <v>212</v>
      </c>
      <c r="F70" t="s">
        <v>215</v>
      </c>
    </row>
    <row r="71" spans="1:6" x14ac:dyDescent="0.3">
      <c r="A71">
        <v>68</v>
      </c>
      <c r="B71" t="s">
        <v>217</v>
      </c>
      <c r="C71">
        <v>3641</v>
      </c>
      <c r="D71">
        <v>0</v>
      </c>
      <c r="E71" t="s">
        <v>212</v>
      </c>
      <c r="F71" t="s">
        <v>215</v>
      </c>
    </row>
    <row r="72" spans="1:6" x14ac:dyDescent="0.3">
      <c r="A72">
        <v>69</v>
      </c>
      <c r="B72" t="s">
        <v>217</v>
      </c>
      <c r="C72">
        <v>3225</v>
      </c>
      <c r="D72">
        <v>0</v>
      </c>
      <c r="E72" t="s">
        <v>212</v>
      </c>
      <c r="F72" t="s">
        <v>215</v>
      </c>
    </row>
    <row r="73" spans="1:6" x14ac:dyDescent="0.3">
      <c r="A73">
        <v>70</v>
      </c>
      <c r="B73" t="s">
        <v>217</v>
      </c>
      <c r="C73">
        <v>3225</v>
      </c>
      <c r="D73">
        <v>0</v>
      </c>
      <c r="E73" t="s">
        <v>212</v>
      </c>
      <c r="F73" t="s">
        <v>215</v>
      </c>
    </row>
    <row r="74" spans="1:6" x14ac:dyDescent="0.3">
      <c r="A74">
        <v>71</v>
      </c>
      <c r="B74" t="s">
        <v>217</v>
      </c>
      <c r="C74">
        <v>6222.5</v>
      </c>
      <c r="D74">
        <v>0</v>
      </c>
      <c r="E74" t="s">
        <v>212</v>
      </c>
      <c r="F74" t="s">
        <v>215</v>
      </c>
    </row>
    <row r="75" spans="1:6" x14ac:dyDescent="0.3">
      <c r="A75">
        <v>72</v>
      </c>
      <c r="B75" t="s">
        <v>217</v>
      </c>
      <c r="C75">
        <v>3641</v>
      </c>
      <c r="D75">
        <v>0</v>
      </c>
      <c r="E75" t="s">
        <v>212</v>
      </c>
      <c r="F75" t="s">
        <v>215</v>
      </c>
    </row>
    <row r="76" spans="1:6" x14ac:dyDescent="0.3">
      <c r="A76">
        <v>73</v>
      </c>
      <c r="B76" t="s">
        <v>217</v>
      </c>
      <c r="C76">
        <v>3225</v>
      </c>
      <c r="D76">
        <v>0</v>
      </c>
      <c r="E76" t="s">
        <v>212</v>
      </c>
      <c r="F76" t="s">
        <v>215</v>
      </c>
    </row>
    <row r="77" spans="1:6" x14ac:dyDescent="0.3">
      <c r="A77">
        <v>74</v>
      </c>
      <c r="B77" t="s">
        <v>217</v>
      </c>
      <c r="C77">
        <v>3225</v>
      </c>
      <c r="D77">
        <v>0</v>
      </c>
      <c r="E77" t="s">
        <v>212</v>
      </c>
      <c r="F77" t="s">
        <v>215</v>
      </c>
    </row>
    <row r="78" spans="1:6" x14ac:dyDescent="0.3">
      <c r="A78">
        <v>75</v>
      </c>
      <c r="B78" t="s">
        <v>217</v>
      </c>
      <c r="C78">
        <v>0</v>
      </c>
      <c r="D78">
        <v>0</v>
      </c>
      <c r="E78" t="s">
        <v>212</v>
      </c>
      <c r="F78" t="s">
        <v>215</v>
      </c>
    </row>
    <row r="79" spans="1:6" x14ac:dyDescent="0.3">
      <c r="A79">
        <v>76</v>
      </c>
      <c r="B79" t="s">
        <v>217</v>
      </c>
      <c r="C79">
        <v>3225</v>
      </c>
      <c r="D79">
        <v>0</v>
      </c>
      <c r="E79" t="s">
        <v>212</v>
      </c>
      <c r="F79" t="s">
        <v>215</v>
      </c>
    </row>
    <row r="80" spans="1:6" x14ac:dyDescent="0.3">
      <c r="A80">
        <v>77</v>
      </c>
      <c r="B80" t="s">
        <v>217</v>
      </c>
      <c r="C80">
        <v>3225</v>
      </c>
      <c r="D80">
        <v>0</v>
      </c>
      <c r="E80" t="s">
        <v>212</v>
      </c>
      <c r="F80" t="s">
        <v>215</v>
      </c>
    </row>
    <row r="81" spans="1:6" x14ac:dyDescent="0.3">
      <c r="A81">
        <v>78</v>
      </c>
      <c r="B81" t="s">
        <v>217</v>
      </c>
      <c r="C81">
        <v>0</v>
      </c>
      <c r="D81">
        <v>0</v>
      </c>
      <c r="E81" t="s">
        <v>212</v>
      </c>
      <c r="F81" t="s">
        <v>215</v>
      </c>
    </row>
    <row r="82" spans="1:6" x14ac:dyDescent="0.3">
      <c r="A82">
        <v>79</v>
      </c>
      <c r="B82" t="s">
        <v>217</v>
      </c>
      <c r="C82">
        <v>3225</v>
      </c>
      <c r="D82">
        <v>0</v>
      </c>
      <c r="E82" t="s">
        <v>212</v>
      </c>
      <c r="F82" t="s">
        <v>215</v>
      </c>
    </row>
    <row r="83" spans="1:6" x14ac:dyDescent="0.3">
      <c r="A83">
        <v>80</v>
      </c>
      <c r="B83" t="s">
        <v>217</v>
      </c>
      <c r="C83">
        <v>0</v>
      </c>
      <c r="D83">
        <v>0</v>
      </c>
      <c r="E83" t="s">
        <v>212</v>
      </c>
      <c r="F83" t="s">
        <v>215</v>
      </c>
    </row>
    <row r="84" spans="1:6" x14ac:dyDescent="0.3">
      <c r="A84">
        <v>81</v>
      </c>
      <c r="B84" t="s">
        <v>217</v>
      </c>
      <c r="C84">
        <v>7387</v>
      </c>
      <c r="D84">
        <v>0</v>
      </c>
      <c r="E84" t="s">
        <v>212</v>
      </c>
      <c r="F84" t="s">
        <v>215</v>
      </c>
    </row>
    <row r="85" spans="1:6" x14ac:dyDescent="0.3">
      <c r="A85">
        <v>82</v>
      </c>
      <c r="B85" t="s">
        <v>217</v>
      </c>
      <c r="C85">
        <v>3979.5</v>
      </c>
      <c r="D85">
        <v>0</v>
      </c>
      <c r="E85" t="s">
        <v>212</v>
      </c>
      <c r="F85" t="s">
        <v>215</v>
      </c>
    </row>
    <row r="86" spans="1:6" x14ac:dyDescent="0.3">
      <c r="A86">
        <v>83</v>
      </c>
      <c r="B86" t="s">
        <v>217</v>
      </c>
      <c r="C86">
        <v>3225</v>
      </c>
      <c r="D86">
        <v>0</v>
      </c>
      <c r="E86" t="s">
        <v>212</v>
      </c>
      <c r="F86" t="s">
        <v>215</v>
      </c>
    </row>
    <row r="87" spans="1:6" x14ac:dyDescent="0.3">
      <c r="A87">
        <v>84</v>
      </c>
      <c r="B87" t="s">
        <v>217</v>
      </c>
      <c r="C87">
        <v>3174.5</v>
      </c>
      <c r="D87">
        <v>0</v>
      </c>
      <c r="E87" t="s">
        <v>212</v>
      </c>
      <c r="F87" t="s">
        <v>215</v>
      </c>
    </row>
    <row r="88" spans="1:6" x14ac:dyDescent="0.3">
      <c r="A88">
        <v>85</v>
      </c>
      <c r="B88" t="s">
        <v>217</v>
      </c>
      <c r="C88">
        <v>3225</v>
      </c>
      <c r="D88">
        <v>0</v>
      </c>
      <c r="E88" t="s">
        <v>212</v>
      </c>
      <c r="F88" t="s">
        <v>215</v>
      </c>
    </row>
    <row r="89" spans="1:6" x14ac:dyDescent="0.3">
      <c r="A89">
        <v>86</v>
      </c>
      <c r="B89" t="s">
        <v>217</v>
      </c>
      <c r="C89">
        <v>3174.5</v>
      </c>
      <c r="D89">
        <v>0</v>
      </c>
      <c r="E89" t="s">
        <v>212</v>
      </c>
      <c r="F89" t="s">
        <v>215</v>
      </c>
    </row>
    <row r="90" spans="1:6" x14ac:dyDescent="0.3">
      <c r="A90">
        <v>87</v>
      </c>
      <c r="B90" t="s">
        <v>217</v>
      </c>
      <c r="C90">
        <v>3225</v>
      </c>
      <c r="D90">
        <v>0</v>
      </c>
      <c r="E90" t="s">
        <v>212</v>
      </c>
      <c r="F90" t="s">
        <v>215</v>
      </c>
    </row>
    <row r="91" spans="1:6" x14ac:dyDescent="0.3">
      <c r="A91">
        <v>88</v>
      </c>
      <c r="B91" t="s">
        <v>217</v>
      </c>
      <c r="C91">
        <v>3174.5</v>
      </c>
      <c r="D91">
        <v>0</v>
      </c>
      <c r="E91" t="s">
        <v>212</v>
      </c>
      <c r="F91" t="s">
        <v>215</v>
      </c>
    </row>
    <row r="92" spans="1:6" x14ac:dyDescent="0.3">
      <c r="A92">
        <v>89</v>
      </c>
      <c r="B92" t="s">
        <v>217</v>
      </c>
      <c r="C92">
        <v>0</v>
      </c>
      <c r="D92">
        <v>0</v>
      </c>
      <c r="E92" t="s">
        <v>212</v>
      </c>
      <c r="F92" t="s">
        <v>215</v>
      </c>
    </row>
    <row r="93" spans="1:6" x14ac:dyDescent="0.3">
      <c r="A93">
        <v>90</v>
      </c>
      <c r="B93" t="s">
        <v>217</v>
      </c>
      <c r="C93">
        <v>3225</v>
      </c>
      <c r="D93">
        <v>0</v>
      </c>
      <c r="E93" t="s">
        <v>212</v>
      </c>
      <c r="F93" t="s">
        <v>215</v>
      </c>
    </row>
    <row r="94" spans="1:6" x14ac:dyDescent="0.3">
      <c r="A94">
        <v>91</v>
      </c>
      <c r="B94" t="s">
        <v>217</v>
      </c>
      <c r="C94">
        <v>3641</v>
      </c>
      <c r="D94">
        <v>0</v>
      </c>
      <c r="E94" t="s">
        <v>212</v>
      </c>
      <c r="F94" t="s">
        <v>215</v>
      </c>
    </row>
    <row r="95" spans="1:6" x14ac:dyDescent="0.3">
      <c r="A95">
        <v>92</v>
      </c>
      <c r="B95" t="s">
        <v>217</v>
      </c>
      <c r="C95">
        <v>3225</v>
      </c>
      <c r="D95">
        <v>0</v>
      </c>
      <c r="E95" t="s">
        <v>212</v>
      </c>
      <c r="F95" t="s">
        <v>215</v>
      </c>
    </row>
    <row r="96" spans="1:6" x14ac:dyDescent="0.3">
      <c r="A96">
        <v>93</v>
      </c>
      <c r="B96" t="s">
        <v>217</v>
      </c>
      <c r="C96">
        <v>0</v>
      </c>
      <c r="D96">
        <v>0</v>
      </c>
      <c r="E96" t="s">
        <v>212</v>
      </c>
      <c r="F96" t="s">
        <v>215</v>
      </c>
    </row>
    <row r="97" spans="1:6" x14ac:dyDescent="0.3">
      <c r="A97">
        <v>94</v>
      </c>
      <c r="B97" t="s">
        <v>217</v>
      </c>
      <c r="C97">
        <v>6222.5</v>
      </c>
      <c r="D97">
        <v>0</v>
      </c>
      <c r="E97" t="s">
        <v>212</v>
      </c>
      <c r="F97" t="s">
        <v>215</v>
      </c>
    </row>
    <row r="98" spans="1:6" x14ac:dyDescent="0.3">
      <c r="A98">
        <v>95</v>
      </c>
      <c r="B98" t="s">
        <v>217</v>
      </c>
      <c r="C98">
        <v>0</v>
      </c>
      <c r="D98">
        <v>0</v>
      </c>
      <c r="E98" t="s">
        <v>212</v>
      </c>
      <c r="F98" t="s">
        <v>215</v>
      </c>
    </row>
    <row r="99" spans="1:6" x14ac:dyDescent="0.3">
      <c r="A99">
        <v>96</v>
      </c>
      <c r="B99" t="s">
        <v>217</v>
      </c>
      <c r="C99">
        <v>3225</v>
      </c>
      <c r="D99">
        <v>0</v>
      </c>
      <c r="E99" t="s">
        <v>212</v>
      </c>
      <c r="F99" t="s">
        <v>215</v>
      </c>
    </row>
    <row r="100" spans="1:6" x14ac:dyDescent="0.3">
      <c r="A100">
        <v>97</v>
      </c>
      <c r="B100" t="s">
        <v>217</v>
      </c>
      <c r="C100">
        <v>3225</v>
      </c>
      <c r="D100">
        <v>0</v>
      </c>
      <c r="E100" t="s">
        <v>212</v>
      </c>
      <c r="F100" t="s">
        <v>215</v>
      </c>
    </row>
    <row r="101" spans="1:6" x14ac:dyDescent="0.3">
      <c r="A101">
        <v>98</v>
      </c>
      <c r="B101" t="s">
        <v>217</v>
      </c>
      <c r="C101">
        <v>3225</v>
      </c>
      <c r="D101">
        <v>0</v>
      </c>
      <c r="E101" t="s">
        <v>212</v>
      </c>
      <c r="F101" t="s">
        <v>215</v>
      </c>
    </row>
    <row r="102" spans="1:6" x14ac:dyDescent="0.3">
      <c r="A102">
        <v>99</v>
      </c>
      <c r="B102" t="s">
        <v>217</v>
      </c>
      <c r="C102">
        <v>3174.5</v>
      </c>
      <c r="D102">
        <v>0</v>
      </c>
      <c r="E102" t="s">
        <v>212</v>
      </c>
      <c r="F102" t="s">
        <v>215</v>
      </c>
    </row>
    <row r="103" spans="1:6" x14ac:dyDescent="0.3">
      <c r="A103">
        <v>100</v>
      </c>
      <c r="B103" t="s">
        <v>217</v>
      </c>
      <c r="C103">
        <v>3174.5</v>
      </c>
      <c r="D103">
        <v>0</v>
      </c>
      <c r="E103" t="s">
        <v>212</v>
      </c>
      <c r="F103" t="s">
        <v>215</v>
      </c>
    </row>
    <row r="104" spans="1:6" x14ac:dyDescent="0.3">
      <c r="A104">
        <v>101</v>
      </c>
      <c r="B104" t="s">
        <v>217</v>
      </c>
      <c r="C104">
        <v>3225</v>
      </c>
      <c r="D104">
        <v>0</v>
      </c>
      <c r="E104" t="s">
        <v>212</v>
      </c>
      <c r="F104" t="s">
        <v>215</v>
      </c>
    </row>
    <row r="105" spans="1:6" x14ac:dyDescent="0.3">
      <c r="A105">
        <v>102</v>
      </c>
      <c r="B105" t="s">
        <v>217</v>
      </c>
      <c r="C105">
        <v>3174.5</v>
      </c>
      <c r="D105">
        <v>0</v>
      </c>
      <c r="E105" t="s">
        <v>212</v>
      </c>
      <c r="F105" t="s">
        <v>215</v>
      </c>
    </row>
    <row r="106" spans="1:6" x14ac:dyDescent="0.3">
      <c r="A106">
        <v>103</v>
      </c>
      <c r="B106" t="s">
        <v>217</v>
      </c>
      <c r="C106">
        <v>3174.5</v>
      </c>
      <c r="D106">
        <v>0</v>
      </c>
      <c r="E106" t="s">
        <v>212</v>
      </c>
      <c r="F106" t="s">
        <v>215</v>
      </c>
    </row>
    <row r="107" spans="1:6" x14ac:dyDescent="0.3">
      <c r="A107">
        <v>104</v>
      </c>
      <c r="B107" t="s">
        <v>217</v>
      </c>
      <c r="C107">
        <v>3641</v>
      </c>
      <c r="D107">
        <v>0</v>
      </c>
      <c r="E107" t="s">
        <v>212</v>
      </c>
      <c r="F107" t="s">
        <v>215</v>
      </c>
    </row>
    <row r="108" spans="1:6" x14ac:dyDescent="0.3">
      <c r="A108">
        <v>105</v>
      </c>
      <c r="B108" t="s">
        <v>217</v>
      </c>
      <c r="C108">
        <v>3225</v>
      </c>
      <c r="D108">
        <v>0</v>
      </c>
      <c r="E108" t="s">
        <v>212</v>
      </c>
      <c r="F108" t="s">
        <v>215</v>
      </c>
    </row>
    <row r="109" spans="1:6" x14ac:dyDescent="0.3">
      <c r="A109">
        <v>106</v>
      </c>
      <c r="B109" t="s">
        <v>217</v>
      </c>
      <c r="C109">
        <v>3174.5</v>
      </c>
      <c r="D109">
        <v>0</v>
      </c>
      <c r="E109" t="s">
        <v>212</v>
      </c>
      <c r="F109" t="s">
        <v>215</v>
      </c>
    </row>
    <row r="110" spans="1:6" x14ac:dyDescent="0.3">
      <c r="A110">
        <v>107</v>
      </c>
      <c r="B110" t="s">
        <v>217</v>
      </c>
      <c r="C110">
        <v>3225</v>
      </c>
      <c r="D110">
        <v>0</v>
      </c>
      <c r="E110" t="s">
        <v>212</v>
      </c>
      <c r="F110" t="s">
        <v>215</v>
      </c>
    </row>
    <row r="111" spans="1:6" x14ac:dyDescent="0.3">
      <c r="A111">
        <v>108</v>
      </c>
      <c r="B111" t="s">
        <v>217</v>
      </c>
      <c r="C111">
        <v>3174.5</v>
      </c>
      <c r="D111">
        <v>0</v>
      </c>
      <c r="E111" t="s">
        <v>212</v>
      </c>
      <c r="F111" t="s">
        <v>215</v>
      </c>
    </row>
    <row r="112" spans="1:6" x14ac:dyDescent="0.3">
      <c r="A112">
        <v>109</v>
      </c>
      <c r="B112" t="s">
        <v>217</v>
      </c>
      <c r="C112">
        <v>3225</v>
      </c>
      <c r="D112">
        <v>0</v>
      </c>
      <c r="E112" t="s">
        <v>212</v>
      </c>
      <c r="F112" t="s">
        <v>215</v>
      </c>
    </row>
    <row r="113" spans="1:6" x14ac:dyDescent="0.3">
      <c r="A113">
        <v>110</v>
      </c>
      <c r="B113" t="s">
        <v>217</v>
      </c>
      <c r="C113">
        <v>3174.5</v>
      </c>
      <c r="D113">
        <v>0</v>
      </c>
      <c r="E113" t="s">
        <v>212</v>
      </c>
      <c r="F113" t="s">
        <v>215</v>
      </c>
    </row>
    <row r="114" spans="1:6" x14ac:dyDescent="0.3">
      <c r="A114">
        <v>111</v>
      </c>
      <c r="B114" t="s">
        <v>217</v>
      </c>
      <c r="C114">
        <v>6222.5</v>
      </c>
      <c r="D114">
        <v>0</v>
      </c>
      <c r="E114" t="s">
        <v>212</v>
      </c>
      <c r="F114" t="s">
        <v>215</v>
      </c>
    </row>
    <row r="115" spans="1:6" x14ac:dyDescent="0.3">
      <c r="A115">
        <v>112</v>
      </c>
      <c r="B115" t="s">
        <v>217</v>
      </c>
      <c r="C115">
        <v>3641</v>
      </c>
      <c r="D115">
        <v>0</v>
      </c>
      <c r="E115" t="s">
        <v>212</v>
      </c>
      <c r="F115" t="s">
        <v>215</v>
      </c>
    </row>
    <row r="116" spans="1:6" x14ac:dyDescent="0.3">
      <c r="A116">
        <v>113</v>
      </c>
      <c r="B116" t="s">
        <v>217</v>
      </c>
      <c r="C116">
        <v>3225</v>
      </c>
      <c r="D116">
        <v>0</v>
      </c>
      <c r="E116" t="s">
        <v>212</v>
      </c>
      <c r="F116" t="s">
        <v>215</v>
      </c>
    </row>
    <row r="117" spans="1:6" x14ac:dyDescent="0.3">
      <c r="A117">
        <v>114</v>
      </c>
      <c r="B117" t="s">
        <v>217</v>
      </c>
      <c r="C117">
        <v>2791.5</v>
      </c>
      <c r="D117">
        <v>0</v>
      </c>
      <c r="E117" t="s">
        <v>212</v>
      </c>
      <c r="F117" t="s">
        <v>215</v>
      </c>
    </row>
    <row r="118" spans="1:6" x14ac:dyDescent="0.3">
      <c r="A118">
        <v>115</v>
      </c>
      <c r="B118" t="s">
        <v>217</v>
      </c>
      <c r="C118">
        <v>3225</v>
      </c>
      <c r="D118">
        <v>0</v>
      </c>
      <c r="E118" t="s">
        <v>212</v>
      </c>
      <c r="F118" t="s">
        <v>215</v>
      </c>
    </row>
    <row r="119" spans="1:6" x14ac:dyDescent="0.3">
      <c r="A119">
        <v>116</v>
      </c>
      <c r="B119" t="s">
        <v>217</v>
      </c>
      <c r="C119">
        <v>0</v>
      </c>
      <c r="D119">
        <v>0</v>
      </c>
      <c r="E119" t="s">
        <v>212</v>
      </c>
      <c r="F119" t="s">
        <v>215</v>
      </c>
    </row>
    <row r="120" spans="1:6" x14ac:dyDescent="0.3">
      <c r="A120">
        <v>117</v>
      </c>
      <c r="B120" t="s">
        <v>217</v>
      </c>
      <c r="C120">
        <v>5980</v>
      </c>
      <c r="D120">
        <v>0</v>
      </c>
      <c r="E120" t="s">
        <v>212</v>
      </c>
      <c r="F120" t="s">
        <v>215</v>
      </c>
    </row>
    <row r="121" spans="1:6" x14ac:dyDescent="0.3">
      <c r="A121">
        <v>118</v>
      </c>
      <c r="B121" t="s">
        <v>217</v>
      </c>
      <c r="C121">
        <v>5916.5</v>
      </c>
      <c r="D121">
        <v>0</v>
      </c>
      <c r="E121" t="s">
        <v>212</v>
      </c>
      <c r="F121" t="s">
        <v>215</v>
      </c>
    </row>
    <row r="122" spans="1:6" x14ac:dyDescent="0.3">
      <c r="A122">
        <v>119</v>
      </c>
      <c r="B122" t="s">
        <v>217</v>
      </c>
      <c r="C122">
        <v>5916.5</v>
      </c>
      <c r="D122">
        <v>0</v>
      </c>
      <c r="E122" t="s">
        <v>212</v>
      </c>
      <c r="F122" t="s">
        <v>215</v>
      </c>
    </row>
    <row r="123" spans="1:6" x14ac:dyDescent="0.3">
      <c r="A123">
        <v>120</v>
      </c>
      <c r="B123" t="s">
        <v>217</v>
      </c>
      <c r="C123">
        <v>5465</v>
      </c>
      <c r="D123">
        <v>0</v>
      </c>
      <c r="E123" t="s">
        <v>212</v>
      </c>
      <c r="F123" t="s">
        <v>215</v>
      </c>
    </row>
    <row r="124" spans="1:6" x14ac:dyDescent="0.3">
      <c r="A124">
        <v>121</v>
      </c>
      <c r="B124" t="s">
        <v>217</v>
      </c>
      <c r="C124">
        <v>9708</v>
      </c>
      <c r="D124">
        <v>0</v>
      </c>
      <c r="E124" t="s">
        <v>212</v>
      </c>
      <c r="F124" t="s">
        <v>215</v>
      </c>
    </row>
    <row r="125" spans="1:6" x14ac:dyDescent="0.3">
      <c r="A125">
        <v>122</v>
      </c>
      <c r="B125" t="s">
        <v>217</v>
      </c>
      <c r="C125">
        <v>5662</v>
      </c>
      <c r="D125">
        <v>0</v>
      </c>
      <c r="E125" t="s">
        <v>212</v>
      </c>
      <c r="F125" t="s">
        <v>215</v>
      </c>
    </row>
    <row r="126" spans="1:6" x14ac:dyDescent="0.3">
      <c r="A126">
        <v>123</v>
      </c>
      <c r="B126" t="s">
        <v>217</v>
      </c>
      <c r="C126">
        <v>5974.5</v>
      </c>
      <c r="D126">
        <v>0</v>
      </c>
      <c r="E126" t="s">
        <v>212</v>
      </c>
      <c r="F126" t="s">
        <v>215</v>
      </c>
    </row>
    <row r="127" spans="1:6" x14ac:dyDescent="0.3">
      <c r="A127">
        <v>124</v>
      </c>
      <c r="B127" t="s">
        <v>217</v>
      </c>
      <c r="C127">
        <v>6372.8</v>
      </c>
      <c r="D127">
        <v>0</v>
      </c>
      <c r="E127" t="s">
        <v>212</v>
      </c>
      <c r="F127" t="s">
        <v>215</v>
      </c>
    </row>
    <row r="128" spans="1:6" x14ac:dyDescent="0.3">
      <c r="A128">
        <v>125</v>
      </c>
      <c r="B128" t="s">
        <v>217</v>
      </c>
      <c r="C128">
        <v>5974.5</v>
      </c>
      <c r="D128">
        <v>0</v>
      </c>
      <c r="E128" t="s">
        <v>212</v>
      </c>
      <c r="F128" t="s">
        <v>215</v>
      </c>
    </row>
    <row r="129" spans="1:6" x14ac:dyDescent="0.3">
      <c r="A129">
        <v>126</v>
      </c>
      <c r="B129" t="s">
        <v>217</v>
      </c>
      <c r="C129">
        <v>5974.5</v>
      </c>
      <c r="D129">
        <v>0</v>
      </c>
      <c r="E129" t="s">
        <v>212</v>
      </c>
      <c r="F129" t="s">
        <v>215</v>
      </c>
    </row>
    <row r="130" spans="1:6" x14ac:dyDescent="0.3">
      <c r="A130">
        <v>127</v>
      </c>
      <c r="B130" t="s">
        <v>217</v>
      </c>
      <c r="C130">
        <v>5974.5</v>
      </c>
      <c r="D130">
        <v>0</v>
      </c>
      <c r="E130" t="s">
        <v>212</v>
      </c>
      <c r="F130" t="s">
        <v>215</v>
      </c>
    </row>
    <row r="131" spans="1:6" x14ac:dyDescent="0.3">
      <c r="A131">
        <v>128</v>
      </c>
      <c r="B131" t="s">
        <v>217</v>
      </c>
      <c r="C131">
        <v>5974.5</v>
      </c>
      <c r="D131">
        <v>0</v>
      </c>
      <c r="E131" t="s">
        <v>212</v>
      </c>
      <c r="F131" t="s">
        <v>215</v>
      </c>
    </row>
    <row r="132" spans="1:6" x14ac:dyDescent="0.3">
      <c r="A132">
        <v>129</v>
      </c>
      <c r="B132" t="s">
        <v>217</v>
      </c>
      <c r="C132">
        <v>5974.5</v>
      </c>
      <c r="D132">
        <v>0</v>
      </c>
      <c r="E132" t="s">
        <v>212</v>
      </c>
      <c r="F132" t="s">
        <v>215</v>
      </c>
    </row>
    <row r="133" spans="1:6" x14ac:dyDescent="0.3">
      <c r="A133">
        <v>130</v>
      </c>
      <c r="B133" t="s">
        <v>217</v>
      </c>
      <c r="C133">
        <v>5458</v>
      </c>
      <c r="D133">
        <v>0</v>
      </c>
      <c r="E133" t="s">
        <v>212</v>
      </c>
      <c r="F133" t="s">
        <v>215</v>
      </c>
    </row>
    <row r="134" spans="1:6" x14ac:dyDescent="0.3">
      <c r="A134">
        <v>131</v>
      </c>
      <c r="B134" t="s">
        <v>217</v>
      </c>
      <c r="C134">
        <v>5974.5</v>
      </c>
      <c r="D134">
        <v>0</v>
      </c>
      <c r="E134" t="s">
        <v>212</v>
      </c>
      <c r="F134" t="s">
        <v>215</v>
      </c>
    </row>
    <row r="135" spans="1:6" x14ac:dyDescent="0.3">
      <c r="A135">
        <v>132</v>
      </c>
      <c r="B135" t="s">
        <v>217</v>
      </c>
      <c r="C135">
        <v>6372.8</v>
      </c>
      <c r="D135">
        <v>0</v>
      </c>
      <c r="E135" t="s">
        <v>212</v>
      </c>
      <c r="F135" t="s">
        <v>215</v>
      </c>
    </row>
    <row r="136" spans="1:6" x14ac:dyDescent="0.3">
      <c r="A136">
        <v>133</v>
      </c>
      <c r="B136" t="s">
        <v>217</v>
      </c>
      <c r="C136">
        <v>5974.5</v>
      </c>
      <c r="D136">
        <v>0</v>
      </c>
      <c r="E136" t="s">
        <v>212</v>
      </c>
      <c r="F136" t="s">
        <v>215</v>
      </c>
    </row>
    <row r="137" spans="1:6" x14ac:dyDescent="0.3">
      <c r="A137">
        <v>134</v>
      </c>
      <c r="B137" t="s">
        <v>217</v>
      </c>
      <c r="C137">
        <v>5974.5</v>
      </c>
      <c r="D137">
        <v>0</v>
      </c>
      <c r="E137" t="s">
        <v>212</v>
      </c>
      <c r="F137" t="s">
        <v>215</v>
      </c>
    </row>
    <row r="138" spans="1:6" x14ac:dyDescent="0.3">
      <c r="A138">
        <v>135</v>
      </c>
      <c r="B138" t="s">
        <v>217</v>
      </c>
      <c r="C138">
        <v>5458</v>
      </c>
      <c r="D138">
        <v>0</v>
      </c>
      <c r="E138" t="s">
        <v>212</v>
      </c>
      <c r="F138" t="s">
        <v>215</v>
      </c>
    </row>
    <row r="139" spans="1:6" x14ac:dyDescent="0.3">
      <c r="A139">
        <v>136</v>
      </c>
      <c r="B139" t="s">
        <v>217</v>
      </c>
      <c r="C139">
        <v>5974.5</v>
      </c>
      <c r="D139">
        <v>0</v>
      </c>
      <c r="E139" t="s">
        <v>212</v>
      </c>
      <c r="F139" t="s">
        <v>215</v>
      </c>
    </row>
    <row r="140" spans="1:6" x14ac:dyDescent="0.3">
      <c r="A140">
        <v>137</v>
      </c>
      <c r="B140" t="s">
        <v>217</v>
      </c>
      <c r="C140">
        <v>5974.5</v>
      </c>
      <c r="D140">
        <v>0</v>
      </c>
      <c r="E140" t="s">
        <v>212</v>
      </c>
      <c r="F140" t="s">
        <v>215</v>
      </c>
    </row>
    <row r="141" spans="1:6" x14ac:dyDescent="0.3">
      <c r="A141">
        <v>138</v>
      </c>
      <c r="B141" t="s">
        <v>217</v>
      </c>
      <c r="C141">
        <v>5974.5</v>
      </c>
      <c r="D141">
        <v>0</v>
      </c>
      <c r="E141" t="s">
        <v>212</v>
      </c>
      <c r="F141" t="s">
        <v>215</v>
      </c>
    </row>
    <row r="142" spans="1:6" x14ac:dyDescent="0.3">
      <c r="A142">
        <v>139</v>
      </c>
      <c r="B142" t="s">
        <v>217</v>
      </c>
      <c r="C142">
        <v>5458</v>
      </c>
      <c r="D142">
        <v>0</v>
      </c>
      <c r="E142" t="s">
        <v>212</v>
      </c>
      <c r="F142" t="s">
        <v>215</v>
      </c>
    </row>
    <row r="143" spans="1:6" x14ac:dyDescent="0.3">
      <c r="A143">
        <v>140</v>
      </c>
      <c r="B143" t="s">
        <v>217</v>
      </c>
      <c r="C143">
        <v>5458</v>
      </c>
      <c r="D143">
        <v>0</v>
      </c>
      <c r="E143" t="s">
        <v>212</v>
      </c>
      <c r="F143" t="s">
        <v>215</v>
      </c>
    </row>
    <row r="144" spans="1:6" x14ac:dyDescent="0.3">
      <c r="A144">
        <v>141</v>
      </c>
      <c r="B144" t="s">
        <v>217</v>
      </c>
      <c r="C144">
        <v>5974.5</v>
      </c>
      <c r="D144">
        <v>0</v>
      </c>
      <c r="E144" t="s">
        <v>212</v>
      </c>
      <c r="F144" t="s">
        <v>215</v>
      </c>
    </row>
    <row r="145" spans="1:6" x14ac:dyDescent="0.3">
      <c r="A145">
        <v>142</v>
      </c>
      <c r="B145" t="s">
        <v>217</v>
      </c>
      <c r="C145">
        <v>5974.5</v>
      </c>
      <c r="D145">
        <v>0</v>
      </c>
      <c r="E145" t="s">
        <v>212</v>
      </c>
      <c r="F145" t="s">
        <v>215</v>
      </c>
    </row>
    <row r="146" spans="1:6" x14ac:dyDescent="0.3">
      <c r="A146">
        <v>143</v>
      </c>
      <c r="B146" t="s">
        <v>217</v>
      </c>
      <c r="C146">
        <v>5974.5</v>
      </c>
      <c r="D146">
        <v>0</v>
      </c>
      <c r="E146" t="s">
        <v>212</v>
      </c>
      <c r="F146" t="s">
        <v>215</v>
      </c>
    </row>
    <row r="147" spans="1:6" x14ac:dyDescent="0.3">
      <c r="A147">
        <v>144</v>
      </c>
      <c r="B147" t="s">
        <v>217</v>
      </c>
      <c r="C147">
        <v>5974.5</v>
      </c>
      <c r="D147">
        <v>0</v>
      </c>
      <c r="E147" t="s">
        <v>212</v>
      </c>
      <c r="F147" t="s">
        <v>215</v>
      </c>
    </row>
    <row r="148" spans="1:6" x14ac:dyDescent="0.3">
      <c r="A148">
        <v>145</v>
      </c>
      <c r="B148" t="s">
        <v>217</v>
      </c>
      <c r="C148">
        <v>6372.8</v>
      </c>
      <c r="D148">
        <v>0</v>
      </c>
      <c r="E148" t="s">
        <v>212</v>
      </c>
      <c r="F148" t="s">
        <v>215</v>
      </c>
    </row>
    <row r="149" spans="1:6" x14ac:dyDescent="0.3">
      <c r="A149">
        <v>146</v>
      </c>
      <c r="B149" t="s">
        <v>217</v>
      </c>
      <c r="C149">
        <v>5974.5</v>
      </c>
      <c r="D149">
        <v>0</v>
      </c>
      <c r="E149" t="s">
        <v>212</v>
      </c>
      <c r="F149" t="s">
        <v>215</v>
      </c>
    </row>
    <row r="150" spans="1:6" x14ac:dyDescent="0.3">
      <c r="A150">
        <v>147</v>
      </c>
      <c r="B150" t="s">
        <v>217</v>
      </c>
      <c r="C150">
        <v>6372.8</v>
      </c>
      <c r="D150">
        <v>0</v>
      </c>
      <c r="E150" t="s">
        <v>212</v>
      </c>
      <c r="F150" t="s">
        <v>215</v>
      </c>
    </row>
    <row r="151" spans="1:6" x14ac:dyDescent="0.3">
      <c r="A151">
        <v>148</v>
      </c>
      <c r="B151" t="s">
        <v>217</v>
      </c>
      <c r="C151">
        <v>5974.5</v>
      </c>
      <c r="D151">
        <v>0</v>
      </c>
      <c r="E151" t="s">
        <v>212</v>
      </c>
      <c r="F151" t="s">
        <v>215</v>
      </c>
    </row>
    <row r="152" spans="1:6" x14ac:dyDescent="0.3">
      <c r="A152">
        <v>149</v>
      </c>
      <c r="B152" t="s">
        <v>217</v>
      </c>
      <c r="C152">
        <v>5974.5</v>
      </c>
      <c r="D152">
        <v>0</v>
      </c>
      <c r="E152" t="s">
        <v>212</v>
      </c>
      <c r="F152" t="s">
        <v>215</v>
      </c>
    </row>
    <row r="153" spans="1:6" x14ac:dyDescent="0.3">
      <c r="A153">
        <v>150</v>
      </c>
      <c r="B153" t="s">
        <v>217</v>
      </c>
      <c r="C153">
        <v>5974.5</v>
      </c>
      <c r="D153">
        <v>0</v>
      </c>
      <c r="E153" t="s">
        <v>212</v>
      </c>
      <c r="F153" t="s">
        <v>215</v>
      </c>
    </row>
    <row r="154" spans="1:6" x14ac:dyDescent="0.3">
      <c r="A154">
        <v>151</v>
      </c>
      <c r="B154" t="s">
        <v>217</v>
      </c>
      <c r="C154">
        <v>5974.5</v>
      </c>
      <c r="D154">
        <v>0</v>
      </c>
      <c r="E154" t="s">
        <v>212</v>
      </c>
      <c r="F154" t="s">
        <v>215</v>
      </c>
    </row>
    <row r="155" spans="1:6" x14ac:dyDescent="0.3">
      <c r="A155">
        <v>152</v>
      </c>
      <c r="B155" t="s">
        <v>217</v>
      </c>
      <c r="C155">
        <v>5974.5</v>
      </c>
      <c r="D155">
        <v>0</v>
      </c>
      <c r="E155" t="s">
        <v>212</v>
      </c>
      <c r="F155" t="s">
        <v>215</v>
      </c>
    </row>
    <row r="156" spans="1:6" x14ac:dyDescent="0.3">
      <c r="A156">
        <v>153</v>
      </c>
      <c r="B156" t="s">
        <v>217</v>
      </c>
      <c r="C156">
        <v>5974.5</v>
      </c>
      <c r="D156">
        <v>0</v>
      </c>
      <c r="E156" t="s">
        <v>212</v>
      </c>
      <c r="F156" t="s">
        <v>215</v>
      </c>
    </row>
    <row r="157" spans="1:6" x14ac:dyDescent="0.3">
      <c r="A157">
        <v>154</v>
      </c>
      <c r="B157" t="s">
        <v>217</v>
      </c>
      <c r="C157">
        <v>5974.5</v>
      </c>
      <c r="D157">
        <v>0</v>
      </c>
      <c r="E157" t="s">
        <v>212</v>
      </c>
      <c r="F157" t="s">
        <v>215</v>
      </c>
    </row>
    <row r="158" spans="1:6" x14ac:dyDescent="0.3">
      <c r="A158">
        <v>155</v>
      </c>
      <c r="B158" t="s">
        <v>217</v>
      </c>
      <c r="C158">
        <v>5458</v>
      </c>
      <c r="D158">
        <v>0</v>
      </c>
      <c r="E158" t="s">
        <v>212</v>
      </c>
      <c r="F158" t="s">
        <v>215</v>
      </c>
    </row>
    <row r="159" spans="1:6" x14ac:dyDescent="0.3">
      <c r="A159">
        <v>156</v>
      </c>
      <c r="B159" t="s">
        <v>217</v>
      </c>
      <c r="C159">
        <v>5974.5</v>
      </c>
      <c r="D159">
        <v>0</v>
      </c>
      <c r="E159" t="s">
        <v>212</v>
      </c>
      <c r="F159" t="s">
        <v>215</v>
      </c>
    </row>
    <row r="160" spans="1:6" x14ac:dyDescent="0.3">
      <c r="A160">
        <v>157</v>
      </c>
      <c r="B160" t="s">
        <v>217</v>
      </c>
      <c r="C160">
        <v>5974.5</v>
      </c>
      <c r="D160">
        <v>0</v>
      </c>
      <c r="E160" t="s">
        <v>212</v>
      </c>
      <c r="F160" t="s">
        <v>215</v>
      </c>
    </row>
    <row r="161" spans="1:6" x14ac:dyDescent="0.3">
      <c r="A161">
        <v>158</v>
      </c>
      <c r="B161" t="s">
        <v>217</v>
      </c>
      <c r="C161">
        <v>6372.8</v>
      </c>
      <c r="D161">
        <v>0</v>
      </c>
      <c r="E161" t="s">
        <v>212</v>
      </c>
      <c r="F161" t="s">
        <v>215</v>
      </c>
    </row>
    <row r="162" spans="1:6" x14ac:dyDescent="0.3">
      <c r="A162">
        <v>159</v>
      </c>
      <c r="B162" t="s">
        <v>217</v>
      </c>
      <c r="C162">
        <v>5974.5</v>
      </c>
      <c r="D162">
        <v>0</v>
      </c>
      <c r="E162" t="s">
        <v>212</v>
      </c>
      <c r="F162" t="s">
        <v>215</v>
      </c>
    </row>
    <row r="163" spans="1:6" x14ac:dyDescent="0.3">
      <c r="A163">
        <v>160</v>
      </c>
      <c r="B163" t="s">
        <v>217</v>
      </c>
      <c r="C163">
        <v>5974.5</v>
      </c>
      <c r="D163">
        <v>0</v>
      </c>
      <c r="E163" t="s">
        <v>212</v>
      </c>
      <c r="F163" t="s">
        <v>215</v>
      </c>
    </row>
    <row r="164" spans="1:6" x14ac:dyDescent="0.3">
      <c r="A164">
        <v>161</v>
      </c>
      <c r="B164" t="s">
        <v>217</v>
      </c>
      <c r="C164">
        <v>5974.5</v>
      </c>
      <c r="D164">
        <v>0</v>
      </c>
      <c r="E164" t="s">
        <v>212</v>
      </c>
      <c r="F164" t="s">
        <v>215</v>
      </c>
    </row>
    <row r="165" spans="1:6" x14ac:dyDescent="0.3">
      <c r="A165">
        <v>162</v>
      </c>
      <c r="B165" t="s">
        <v>217</v>
      </c>
      <c r="C165">
        <v>5458</v>
      </c>
      <c r="D165">
        <v>0</v>
      </c>
      <c r="E165" t="s">
        <v>212</v>
      </c>
      <c r="F165" t="s">
        <v>215</v>
      </c>
    </row>
    <row r="166" spans="1:6" x14ac:dyDescent="0.3">
      <c r="A166">
        <v>163</v>
      </c>
      <c r="B166" t="s">
        <v>217</v>
      </c>
      <c r="C166">
        <v>5974.5</v>
      </c>
      <c r="D166">
        <v>0</v>
      </c>
      <c r="E166" t="s">
        <v>212</v>
      </c>
      <c r="F166" t="s">
        <v>215</v>
      </c>
    </row>
    <row r="167" spans="1:6" x14ac:dyDescent="0.3">
      <c r="A167">
        <v>164</v>
      </c>
      <c r="B167" t="s">
        <v>217</v>
      </c>
      <c r="C167">
        <v>5094.13</v>
      </c>
      <c r="D167">
        <v>0</v>
      </c>
      <c r="E167" t="s">
        <v>212</v>
      </c>
      <c r="F167" t="s">
        <v>215</v>
      </c>
    </row>
    <row r="168" spans="1:6" x14ac:dyDescent="0.3">
      <c r="A168">
        <v>165</v>
      </c>
      <c r="B168" t="s">
        <v>217</v>
      </c>
      <c r="C168">
        <v>5974.5</v>
      </c>
      <c r="D168">
        <v>0</v>
      </c>
      <c r="E168" t="s">
        <v>212</v>
      </c>
      <c r="F168" t="s">
        <v>215</v>
      </c>
    </row>
    <row r="169" spans="1:6" x14ac:dyDescent="0.3">
      <c r="A169">
        <v>166</v>
      </c>
      <c r="B169" t="s">
        <v>217</v>
      </c>
      <c r="C169">
        <v>5974.5</v>
      </c>
      <c r="D169">
        <v>0</v>
      </c>
      <c r="E169" t="s">
        <v>212</v>
      </c>
      <c r="F169" t="s">
        <v>215</v>
      </c>
    </row>
    <row r="170" spans="1:6" x14ac:dyDescent="0.3">
      <c r="A170">
        <v>167</v>
      </c>
      <c r="B170" t="s">
        <v>217</v>
      </c>
      <c r="C170">
        <v>5974.5</v>
      </c>
      <c r="D170">
        <v>0</v>
      </c>
      <c r="E170" t="s">
        <v>212</v>
      </c>
      <c r="F170" t="s">
        <v>215</v>
      </c>
    </row>
    <row r="171" spans="1:6" x14ac:dyDescent="0.3">
      <c r="A171">
        <v>168</v>
      </c>
      <c r="B171" t="s">
        <v>217</v>
      </c>
      <c r="C171">
        <v>5974.5</v>
      </c>
      <c r="D171">
        <v>0</v>
      </c>
      <c r="E171" t="s">
        <v>212</v>
      </c>
      <c r="F171" t="s">
        <v>215</v>
      </c>
    </row>
    <row r="172" spans="1:6" x14ac:dyDescent="0.3">
      <c r="A172">
        <v>169</v>
      </c>
      <c r="B172" t="s">
        <v>217</v>
      </c>
      <c r="C172">
        <v>5974.5</v>
      </c>
      <c r="D172">
        <v>0</v>
      </c>
      <c r="E172" t="s">
        <v>212</v>
      </c>
      <c r="F172" t="s">
        <v>215</v>
      </c>
    </row>
    <row r="173" spans="1:6" x14ac:dyDescent="0.3">
      <c r="A173">
        <v>170</v>
      </c>
      <c r="B173" t="s">
        <v>217</v>
      </c>
      <c r="C173">
        <v>5974.5</v>
      </c>
      <c r="D173">
        <v>0</v>
      </c>
      <c r="E173" t="s">
        <v>212</v>
      </c>
      <c r="F173" t="s">
        <v>215</v>
      </c>
    </row>
    <row r="174" spans="1:6" x14ac:dyDescent="0.3">
      <c r="A174">
        <v>171</v>
      </c>
      <c r="B174" t="s">
        <v>217</v>
      </c>
      <c r="C174">
        <v>5974.5</v>
      </c>
      <c r="D174">
        <v>0</v>
      </c>
      <c r="E174" t="s">
        <v>212</v>
      </c>
      <c r="F174" t="s">
        <v>215</v>
      </c>
    </row>
    <row r="175" spans="1:6" x14ac:dyDescent="0.3">
      <c r="A175">
        <v>172</v>
      </c>
      <c r="B175" t="s">
        <v>217</v>
      </c>
      <c r="C175">
        <v>5974.5</v>
      </c>
      <c r="D175">
        <v>0</v>
      </c>
      <c r="E175" t="s">
        <v>212</v>
      </c>
      <c r="F175" t="s">
        <v>215</v>
      </c>
    </row>
    <row r="176" spans="1:6" x14ac:dyDescent="0.3">
      <c r="A176">
        <v>173</v>
      </c>
      <c r="B176" t="s">
        <v>217</v>
      </c>
      <c r="C176">
        <v>5974.5</v>
      </c>
      <c r="D176">
        <v>0</v>
      </c>
      <c r="E176" t="s">
        <v>212</v>
      </c>
      <c r="F176" t="s">
        <v>215</v>
      </c>
    </row>
    <row r="177" spans="1:6" x14ac:dyDescent="0.3">
      <c r="A177">
        <v>174</v>
      </c>
      <c r="B177" t="s">
        <v>217</v>
      </c>
      <c r="C177">
        <v>5974.5</v>
      </c>
      <c r="D177">
        <v>0</v>
      </c>
      <c r="E177" t="s">
        <v>212</v>
      </c>
      <c r="F177" t="s">
        <v>215</v>
      </c>
    </row>
    <row r="178" spans="1:6" x14ac:dyDescent="0.3">
      <c r="A178">
        <v>175</v>
      </c>
      <c r="B178" t="s">
        <v>217</v>
      </c>
      <c r="C178">
        <v>5974.5</v>
      </c>
      <c r="D178">
        <v>0</v>
      </c>
      <c r="E178" t="s">
        <v>212</v>
      </c>
      <c r="F178" t="s">
        <v>215</v>
      </c>
    </row>
    <row r="179" spans="1:6" x14ac:dyDescent="0.3">
      <c r="A179">
        <v>176</v>
      </c>
      <c r="B179" t="s">
        <v>217</v>
      </c>
      <c r="C179">
        <v>6372.8</v>
      </c>
      <c r="D179">
        <v>0</v>
      </c>
      <c r="E179" t="s">
        <v>212</v>
      </c>
      <c r="F179" t="s">
        <v>215</v>
      </c>
    </row>
    <row r="180" spans="1:6" x14ac:dyDescent="0.3">
      <c r="A180">
        <v>177</v>
      </c>
      <c r="B180" t="s">
        <v>217</v>
      </c>
      <c r="C180">
        <v>5974.5</v>
      </c>
      <c r="D180">
        <v>0</v>
      </c>
      <c r="E180" t="s">
        <v>212</v>
      </c>
      <c r="F180" t="s">
        <v>215</v>
      </c>
    </row>
    <row r="181" spans="1:6" x14ac:dyDescent="0.3">
      <c r="A181">
        <v>178</v>
      </c>
      <c r="B181" t="s">
        <v>217</v>
      </c>
      <c r="C181">
        <v>5974.5</v>
      </c>
      <c r="D181">
        <v>0</v>
      </c>
      <c r="E181" t="s">
        <v>212</v>
      </c>
      <c r="F181" t="s">
        <v>215</v>
      </c>
    </row>
    <row r="182" spans="1:6" x14ac:dyDescent="0.3">
      <c r="A182">
        <v>179</v>
      </c>
      <c r="B182" t="s">
        <v>217</v>
      </c>
      <c r="C182">
        <v>5974.5</v>
      </c>
      <c r="D182">
        <v>0</v>
      </c>
      <c r="E182" t="s">
        <v>212</v>
      </c>
      <c r="F182" t="s">
        <v>215</v>
      </c>
    </row>
    <row r="183" spans="1:6" x14ac:dyDescent="0.3">
      <c r="A183">
        <v>180</v>
      </c>
      <c r="B183" t="s">
        <v>217</v>
      </c>
      <c r="C183">
        <v>5974.5</v>
      </c>
      <c r="D183">
        <v>0</v>
      </c>
      <c r="E183" t="s">
        <v>212</v>
      </c>
      <c r="F183" t="s">
        <v>215</v>
      </c>
    </row>
    <row r="184" spans="1:6" x14ac:dyDescent="0.3">
      <c r="A184">
        <v>181</v>
      </c>
      <c r="B184" t="s">
        <v>217</v>
      </c>
      <c r="C184">
        <v>5974.5</v>
      </c>
      <c r="D184">
        <v>0</v>
      </c>
      <c r="E184" t="s">
        <v>212</v>
      </c>
      <c r="F184" t="s">
        <v>215</v>
      </c>
    </row>
    <row r="185" spans="1:6" x14ac:dyDescent="0.3">
      <c r="A185">
        <v>182</v>
      </c>
      <c r="B185" t="s">
        <v>217</v>
      </c>
      <c r="C185">
        <v>5458</v>
      </c>
      <c r="D185">
        <v>0</v>
      </c>
      <c r="E185" t="s">
        <v>212</v>
      </c>
      <c r="F185" t="s">
        <v>215</v>
      </c>
    </row>
    <row r="186" spans="1:6" x14ac:dyDescent="0.3">
      <c r="A186">
        <v>183</v>
      </c>
      <c r="B186" t="s">
        <v>217</v>
      </c>
      <c r="C186">
        <v>5974.5</v>
      </c>
      <c r="D186">
        <v>0</v>
      </c>
      <c r="E186" t="s">
        <v>212</v>
      </c>
      <c r="F186" t="s">
        <v>215</v>
      </c>
    </row>
    <row r="187" spans="1:6" x14ac:dyDescent="0.3">
      <c r="A187">
        <v>184</v>
      </c>
      <c r="B187" t="s">
        <v>217</v>
      </c>
      <c r="C187">
        <v>5974.5</v>
      </c>
      <c r="D187">
        <v>0</v>
      </c>
      <c r="E187" t="s">
        <v>212</v>
      </c>
      <c r="F187" t="s">
        <v>215</v>
      </c>
    </row>
    <row r="188" spans="1:6" x14ac:dyDescent="0.3">
      <c r="A188">
        <v>185</v>
      </c>
      <c r="B188" t="s">
        <v>217</v>
      </c>
      <c r="C188">
        <v>5974.5</v>
      </c>
      <c r="D188">
        <v>0</v>
      </c>
      <c r="E188" t="s">
        <v>212</v>
      </c>
      <c r="F188" t="s">
        <v>215</v>
      </c>
    </row>
    <row r="189" spans="1:6" x14ac:dyDescent="0.3">
      <c r="A189">
        <v>186</v>
      </c>
      <c r="B189" t="s">
        <v>217</v>
      </c>
      <c r="C189">
        <v>5458</v>
      </c>
      <c r="D189">
        <v>0</v>
      </c>
      <c r="E189" t="s">
        <v>212</v>
      </c>
      <c r="F189" t="s">
        <v>215</v>
      </c>
    </row>
    <row r="190" spans="1:6" x14ac:dyDescent="0.3">
      <c r="A190">
        <v>187</v>
      </c>
      <c r="B190" t="s">
        <v>217</v>
      </c>
      <c r="C190">
        <v>5974.5</v>
      </c>
      <c r="D190">
        <v>0</v>
      </c>
      <c r="E190" t="s">
        <v>212</v>
      </c>
      <c r="F190" t="s">
        <v>215</v>
      </c>
    </row>
    <row r="191" spans="1:6" x14ac:dyDescent="0.3">
      <c r="A191">
        <v>188</v>
      </c>
      <c r="B191" t="s">
        <v>217</v>
      </c>
      <c r="C191">
        <v>5458</v>
      </c>
      <c r="D191">
        <v>0</v>
      </c>
      <c r="E191" t="s">
        <v>212</v>
      </c>
      <c r="F191" t="s">
        <v>215</v>
      </c>
    </row>
    <row r="192" spans="1:6" x14ac:dyDescent="0.3">
      <c r="A192">
        <v>189</v>
      </c>
      <c r="B192" t="s">
        <v>217</v>
      </c>
      <c r="C192">
        <v>5974.5</v>
      </c>
      <c r="D192">
        <v>0</v>
      </c>
      <c r="E192" t="s">
        <v>212</v>
      </c>
      <c r="F192" t="s">
        <v>215</v>
      </c>
    </row>
    <row r="193" spans="1:6" x14ac:dyDescent="0.3">
      <c r="A193">
        <v>190</v>
      </c>
      <c r="B193" t="s">
        <v>217</v>
      </c>
      <c r="C193">
        <v>5974.5</v>
      </c>
      <c r="D193">
        <v>0</v>
      </c>
      <c r="E193" t="s">
        <v>212</v>
      </c>
      <c r="F193" t="s">
        <v>215</v>
      </c>
    </row>
    <row r="194" spans="1:6" x14ac:dyDescent="0.3">
      <c r="A194">
        <v>191</v>
      </c>
      <c r="B194" t="s">
        <v>217</v>
      </c>
      <c r="C194">
        <v>5974.5</v>
      </c>
      <c r="D194">
        <v>0</v>
      </c>
      <c r="E194" t="s">
        <v>212</v>
      </c>
      <c r="F194" t="s">
        <v>215</v>
      </c>
    </row>
    <row r="195" spans="1:6" x14ac:dyDescent="0.3">
      <c r="A195">
        <v>192</v>
      </c>
      <c r="B195" t="s">
        <v>217</v>
      </c>
      <c r="C195">
        <v>5974.5</v>
      </c>
      <c r="D195">
        <v>0</v>
      </c>
      <c r="E195" t="s">
        <v>212</v>
      </c>
      <c r="F195" t="s">
        <v>215</v>
      </c>
    </row>
    <row r="196" spans="1:6" x14ac:dyDescent="0.3">
      <c r="A196">
        <v>193</v>
      </c>
      <c r="B196" t="s">
        <v>217</v>
      </c>
      <c r="C196">
        <v>5974.5</v>
      </c>
      <c r="D196">
        <v>0</v>
      </c>
      <c r="E196" t="s">
        <v>212</v>
      </c>
      <c r="F196" t="s">
        <v>215</v>
      </c>
    </row>
    <row r="197" spans="1:6" x14ac:dyDescent="0.3">
      <c r="A197">
        <v>194</v>
      </c>
      <c r="B197" t="s">
        <v>217</v>
      </c>
      <c r="C197">
        <v>5974.5</v>
      </c>
      <c r="D197">
        <v>0</v>
      </c>
      <c r="E197" t="s">
        <v>212</v>
      </c>
      <c r="F197" t="s">
        <v>215</v>
      </c>
    </row>
    <row r="198" spans="1:6" x14ac:dyDescent="0.3">
      <c r="A198">
        <v>195</v>
      </c>
      <c r="B198" t="s">
        <v>217</v>
      </c>
      <c r="C198">
        <v>5974.5</v>
      </c>
      <c r="D198">
        <v>0</v>
      </c>
      <c r="E198" t="s">
        <v>212</v>
      </c>
      <c r="F198" t="s">
        <v>215</v>
      </c>
    </row>
    <row r="199" spans="1:6" x14ac:dyDescent="0.3">
      <c r="A199">
        <v>196</v>
      </c>
      <c r="B199" t="s">
        <v>217</v>
      </c>
      <c r="C199">
        <v>5974.5</v>
      </c>
      <c r="D199">
        <v>0</v>
      </c>
      <c r="E199" t="s">
        <v>212</v>
      </c>
      <c r="F199" t="s">
        <v>215</v>
      </c>
    </row>
    <row r="200" spans="1:6" x14ac:dyDescent="0.3">
      <c r="A200">
        <v>197</v>
      </c>
      <c r="B200" t="s">
        <v>217</v>
      </c>
      <c r="C200">
        <v>5458</v>
      </c>
      <c r="D200">
        <v>0</v>
      </c>
      <c r="E200" t="s">
        <v>212</v>
      </c>
      <c r="F200" t="s">
        <v>215</v>
      </c>
    </row>
    <row r="201" spans="1:6" x14ac:dyDescent="0.3">
      <c r="A201">
        <v>198</v>
      </c>
      <c r="B201" t="s">
        <v>217</v>
      </c>
      <c r="C201">
        <v>5974.5</v>
      </c>
      <c r="D201">
        <v>0</v>
      </c>
      <c r="E201" t="s">
        <v>212</v>
      </c>
      <c r="F201" t="s">
        <v>215</v>
      </c>
    </row>
    <row r="202" spans="1:6" x14ac:dyDescent="0.3">
      <c r="A202">
        <v>199</v>
      </c>
      <c r="B202" t="s">
        <v>217</v>
      </c>
      <c r="C202">
        <v>5974.5</v>
      </c>
      <c r="D202">
        <v>0</v>
      </c>
      <c r="E202" t="s">
        <v>212</v>
      </c>
      <c r="F202" t="s">
        <v>215</v>
      </c>
    </row>
    <row r="203" spans="1:6" x14ac:dyDescent="0.3">
      <c r="A203">
        <v>200</v>
      </c>
      <c r="B203" t="s">
        <v>217</v>
      </c>
      <c r="C203">
        <v>5974.5</v>
      </c>
      <c r="D203">
        <v>0</v>
      </c>
      <c r="E203" t="s">
        <v>212</v>
      </c>
      <c r="F203" t="s">
        <v>215</v>
      </c>
    </row>
    <row r="204" spans="1:6" x14ac:dyDescent="0.3">
      <c r="A204">
        <v>201</v>
      </c>
      <c r="B204" t="s">
        <v>217</v>
      </c>
      <c r="C204">
        <v>5974.5</v>
      </c>
      <c r="D204">
        <v>0</v>
      </c>
      <c r="E204" t="s">
        <v>212</v>
      </c>
      <c r="F204" t="s">
        <v>215</v>
      </c>
    </row>
    <row r="205" spans="1:6" x14ac:dyDescent="0.3">
      <c r="A205">
        <v>202</v>
      </c>
      <c r="B205" t="s">
        <v>217</v>
      </c>
      <c r="C205">
        <v>5974.5</v>
      </c>
      <c r="D205">
        <v>0</v>
      </c>
      <c r="E205" t="s">
        <v>212</v>
      </c>
      <c r="F205" t="s">
        <v>215</v>
      </c>
    </row>
    <row r="206" spans="1:6" x14ac:dyDescent="0.3">
      <c r="A206">
        <v>203</v>
      </c>
      <c r="B206" t="s">
        <v>217</v>
      </c>
      <c r="C206">
        <v>5974.5</v>
      </c>
      <c r="D206">
        <v>0</v>
      </c>
      <c r="E206" t="s">
        <v>212</v>
      </c>
      <c r="F206" t="s">
        <v>215</v>
      </c>
    </row>
    <row r="207" spans="1:6" x14ac:dyDescent="0.3">
      <c r="A207">
        <v>204</v>
      </c>
      <c r="B207" t="s">
        <v>217</v>
      </c>
      <c r="C207">
        <v>5717</v>
      </c>
      <c r="D207">
        <v>0</v>
      </c>
      <c r="E207" t="s">
        <v>212</v>
      </c>
      <c r="F207" t="s">
        <v>215</v>
      </c>
    </row>
    <row r="208" spans="1:6" x14ac:dyDescent="0.3">
      <c r="A208">
        <v>205</v>
      </c>
      <c r="B208" t="s">
        <v>217</v>
      </c>
      <c r="C208">
        <v>5199</v>
      </c>
      <c r="D208">
        <v>0</v>
      </c>
      <c r="E208" t="s">
        <v>212</v>
      </c>
      <c r="F208" t="s">
        <v>215</v>
      </c>
    </row>
    <row r="209" spans="1:6" x14ac:dyDescent="0.3">
      <c r="A209">
        <v>206</v>
      </c>
      <c r="B209" t="s">
        <v>217</v>
      </c>
      <c r="C209">
        <v>5199</v>
      </c>
      <c r="D209">
        <v>0</v>
      </c>
      <c r="E209" t="s">
        <v>212</v>
      </c>
      <c r="F209" t="s">
        <v>215</v>
      </c>
    </row>
    <row r="210" spans="1:6" x14ac:dyDescent="0.3">
      <c r="A210">
        <v>207</v>
      </c>
      <c r="B210" t="s">
        <v>217</v>
      </c>
      <c r="C210">
        <v>5199</v>
      </c>
      <c r="D210">
        <v>0</v>
      </c>
      <c r="E210" t="s">
        <v>212</v>
      </c>
      <c r="F210" t="s">
        <v>215</v>
      </c>
    </row>
    <row r="211" spans="1:6" x14ac:dyDescent="0.3">
      <c r="A211">
        <v>208</v>
      </c>
      <c r="B211" t="s">
        <v>217</v>
      </c>
      <c r="C211">
        <v>5717</v>
      </c>
      <c r="D211">
        <v>0</v>
      </c>
      <c r="E211" t="s">
        <v>212</v>
      </c>
      <c r="F211" t="s">
        <v>215</v>
      </c>
    </row>
    <row r="212" spans="1:6" x14ac:dyDescent="0.3">
      <c r="A212">
        <v>209</v>
      </c>
      <c r="B212" t="s">
        <v>217</v>
      </c>
      <c r="C212">
        <v>5199</v>
      </c>
      <c r="D212">
        <v>0</v>
      </c>
      <c r="E212" t="s">
        <v>212</v>
      </c>
      <c r="F212" t="s">
        <v>215</v>
      </c>
    </row>
    <row r="213" spans="1:6" x14ac:dyDescent="0.3">
      <c r="A213">
        <v>210</v>
      </c>
      <c r="B213" t="s">
        <v>217</v>
      </c>
      <c r="C213">
        <v>5199</v>
      </c>
      <c r="D213">
        <v>0</v>
      </c>
      <c r="E213" t="s">
        <v>212</v>
      </c>
      <c r="F213" t="s">
        <v>215</v>
      </c>
    </row>
    <row r="214" spans="1:6" x14ac:dyDescent="0.3">
      <c r="A214">
        <v>211</v>
      </c>
      <c r="B214" t="s">
        <v>217</v>
      </c>
      <c r="C214">
        <v>5199</v>
      </c>
      <c r="D214">
        <v>0</v>
      </c>
      <c r="E214" t="s">
        <v>212</v>
      </c>
      <c r="F214" t="s">
        <v>215</v>
      </c>
    </row>
    <row r="215" spans="1:6" x14ac:dyDescent="0.3">
      <c r="A215">
        <v>212</v>
      </c>
      <c r="B215" t="s">
        <v>217</v>
      </c>
      <c r="C215">
        <v>6098.13</v>
      </c>
      <c r="D215">
        <v>0</v>
      </c>
      <c r="E215" t="s">
        <v>212</v>
      </c>
      <c r="F215" t="s">
        <v>215</v>
      </c>
    </row>
    <row r="216" spans="1:6" x14ac:dyDescent="0.3">
      <c r="A216">
        <v>213</v>
      </c>
      <c r="B216" t="s">
        <v>217</v>
      </c>
      <c r="C216">
        <v>5199</v>
      </c>
      <c r="D216">
        <v>0</v>
      </c>
      <c r="E216" t="s">
        <v>212</v>
      </c>
      <c r="F216" t="s">
        <v>215</v>
      </c>
    </row>
    <row r="217" spans="1:6" x14ac:dyDescent="0.3">
      <c r="A217">
        <v>214</v>
      </c>
      <c r="B217" t="s">
        <v>217</v>
      </c>
      <c r="C217">
        <v>5199</v>
      </c>
      <c r="D217">
        <v>0</v>
      </c>
      <c r="E217" t="s">
        <v>212</v>
      </c>
      <c r="F217" t="s">
        <v>215</v>
      </c>
    </row>
    <row r="218" spans="1:6" x14ac:dyDescent="0.3">
      <c r="A218">
        <v>215</v>
      </c>
      <c r="B218" t="s">
        <v>217</v>
      </c>
      <c r="C218">
        <v>5199</v>
      </c>
      <c r="D218">
        <v>0</v>
      </c>
      <c r="E218" t="s">
        <v>212</v>
      </c>
      <c r="F218" t="s">
        <v>215</v>
      </c>
    </row>
    <row r="219" spans="1:6" x14ac:dyDescent="0.3">
      <c r="A219">
        <v>216</v>
      </c>
      <c r="B219" t="s">
        <v>217</v>
      </c>
      <c r="C219">
        <v>5199</v>
      </c>
      <c r="D219">
        <v>0</v>
      </c>
      <c r="E219" t="s">
        <v>212</v>
      </c>
      <c r="F219" t="s">
        <v>215</v>
      </c>
    </row>
    <row r="220" spans="1:6" x14ac:dyDescent="0.3">
      <c r="A220">
        <v>217</v>
      </c>
      <c r="B220" t="s">
        <v>217</v>
      </c>
      <c r="C220">
        <v>5717</v>
      </c>
      <c r="D220">
        <v>0</v>
      </c>
      <c r="E220" t="s">
        <v>212</v>
      </c>
      <c r="F220" t="s">
        <v>215</v>
      </c>
    </row>
    <row r="221" spans="1:6" x14ac:dyDescent="0.3">
      <c r="A221">
        <v>218</v>
      </c>
      <c r="B221" t="s">
        <v>217</v>
      </c>
      <c r="C221">
        <v>5199</v>
      </c>
      <c r="D221">
        <v>0</v>
      </c>
      <c r="E221" t="s">
        <v>212</v>
      </c>
      <c r="F221" t="s">
        <v>215</v>
      </c>
    </row>
    <row r="222" spans="1:6" x14ac:dyDescent="0.3">
      <c r="A222">
        <v>219</v>
      </c>
      <c r="B222" t="s">
        <v>217</v>
      </c>
      <c r="C222">
        <v>5717</v>
      </c>
      <c r="D222">
        <v>0</v>
      </c>
      <c r="E222" t="s">
        <v>212</v>
      </c>
      <c r="F222" t="s">
        <v>215</v>
      </c>
    </row>
    <row r="223" spans="1:6" x14ac:dyDescent="0.3">
      <c r="A223">
        <v>220</v>
      </c>
      <c r="B223" t="s">
        <v>217</v>
      </c>
      <c r="C223">
        <v>5199</v>
      </c>
      <c r="D223">
        <v>0</v>
      </c>
      <c r="E223" t="s">
        <v>212</v>
      </c>
      <c r="F223" t="s">
        <v>215</v>
      </c>
    </row>
    <row r="224" spans="1:6" x14ac:dyDescent="0.3">
      <c r="A224">
        <v>221</v>
      </c>
      <c r="B224" t="s">
        <v>217</v>
      </c>
      <c r="C224">
        <v>5717</v>
      </c>
      <c r="D224">
        <v>0</v>
      </c>
      <c r="E224" t="s">
        <v>212</v>
      </c>
      <c r="F224" t="s">
        <v>215</v>
      </c>
    </row>
    <row r="225" spans="1:6" x14ac:dyDescent="0.3">
      <c r="A225">
        <v>222</v>
      </c>
      <c r="B225" t="s">
        <v>217</v>
      </c>
      <c r="C225">
        <v>5717</v>
      </c>
      <c r="D225">
        <v>0</v>
      </c>
      <c r="E225" t="s">
        <v>212</v>
      </c>
      <c r="F225" t="s">
        <v>215</v>
      </c>
    </row>
    <row r="226" spans="1:6" x14ac:dyDescent="0.3">
      <c r="A226">
        <v>223</v>
      </c>
      <c r="B226" t="s">
        <v>217</v>
      </c>
      <c r="C226">
        <v>5717</v>
      </c>
      <c r="D226">
        <v>0</v>
      </c>
      <c r="E226" t="s">
        <v>212</v>
      </c>
      <c r="F226" t="s">
        <v>215</v>
      </c>
    </row>
    <row r="227" spans="1:6" x14ac:dyDescent="0.3">
      <c r="A227">
        <v>224</v>
      </c>
      <c r="B227" t="s">
        <v>217</v>
      </c>
      <c r="C227">
        <v>5717</v>
      </c>
      <c r="D227">
        <v>0</v>
      </c>
      <c r="E227" t="s">
        <v>212</v>
      </c>
      <c r="F227" t="s">
        <v>215</v>
      </c>
    </row>
    <row r="228" spans="1:6" x14ac:dyDescent="0.3">
      <c r="A228">
        <v>225</v>
      </c>
      <c r="B228" t="s">
        <v>217</v>
      </c>
      <c r="C228">
        <v>5199</v>
      </c>
      <c r="D228">
        <v>0</v>
      </c>
      <c r="E228" t="s">
        <v>212</v>
      </c>
      <c r="F228" t="s">
        <v>215</v>
      </c>
    </row>
    <row r="229" spans="1:6" x14ac:dyDescent="0.3">
      <c r="A229">
        <v>226</v>
      </c>
      <c r="B229" t="s">
        <v>217</v>
      </c>
      <c r="C229">
        <v>5717</v>
      </c>
      <c r="D229">
        <v>0</v>
      </c>
      <c r="E229" t="s">
        <v>212</v>
      </c>
      <c r="F229" t="s">
        <v>215</v>
      </c>
    </row>
    <row r="230" spans="1:6" x14ac:dyDescent="0.3">
      <c r="A230">
        <v>227</v>
      </c>
      <c r="B230" t="s">
        <v>217</v>
      </c>
      <c r="C230">
        <v>5203</v>
      </c>
      <c r="D230">
        <v>0</v>
      </c>
      <c r="E230" t="s">
        <v>212</v>
      </c>
      <c r="F230" t="s">
        <v>215</v>
      </c>
    </row>
    <row r="231" spans="1:6" x14ac:dyDescent="0.3">
      <c r="A231">
        <v>228</v>
      </c>
      <c r="B231" t="s">
        <v>217</v>
      </c>
      <c r="C231">
        <v>4589.29</v>
      </c>
      <c r="D231">
        <v>0</v>
      </c>
      <c r="E231" t="s">
        <v>212</v>
      </c>
      <c r="F231" t="s">
        <v>215</v>
      </c>
    </row>
    <row r="232" spans="1:6" x14ac:dyDescent="0.3">
      <c r="A232">
        <v>229</v>
      </c>
      <c r="B232" t="s">
        <v>217</v>
      </c>
      <c r="C232">
        <v>5203</v>
      </c>
      <c r="D232">
        <v>0</v>
      </c>
      <c r="E232" t="s">
        <v>212</v>
      </c>
      <c r="F232" t="s">
        <v>215</v>
      </c>
    </row>
    <row r="233" spans="1:6" x14ac:dyDescent="0.3">
      <c r="A233">
        <v>230</v>
      </c>
      <c r="B233" t="s">
        <v>217</v>
      </c>
      <c r="C233">
        <v>4856.3999999999996</v>
      </c>
      <c r="D233">
        <v>0</v>
      </c>
      <c r="E233" t="s">
        <v>212</v>
      </c>
      <c r="F233" t="s">
        <v>215</v>
      </c>
    </row>
    <row r="234" spans="1:6" x14ac:dyDescent="0.3">
      <c r="A234">
        <v>231</v>
      </c>
      <c r="B234" t="s">
        <v>217</v>
      </c>
      <c r="C234">
        <v>5203</v>
      </c>
      <c r="D234">
        <v>0</v>
      </c>
      <c r="E234" t="s">
        <v>212</v>
      </c>
      <c r="F234" t="s">
        <v>215</v>
      </c>
    </row>
    <row r="235" spans="1:6" x14ac:dyDescent="0.3">
      <c r="A235">
        <v>232</v>
      </c>
      <c r="B235" t="s">
        <v>217</v>
      </c>
      <c r="C235">
        <v>5154</v>
      </c>
      <c r="D235">
        <v>0</v>
      </c>
      <c r="E235" t="s">
        <v>212</v>
      </c>
      <c r="F235" t="s">
        <v>215</v>
      </c>
    </row>
    <row r="236" spans="1:6" x14ac:dyDescent="0.3">
      <c r="A236">
        <v>233</v>
      </c>
      <c r="B236" t="s">
        <v>217</v>
      </c>
      <c r="C236">
        <v>2341.6299999999997</v>
      </c>
      <c r="D236">
        <v>0</v>
      </c>
      <c r="E236" t="s">
        <v>212</v>
      </c>
      <c r="F236" t="s">
        <v>215</v>
      </c>
    </row>
    <row r="237" spans="1:6" x14ac:dyDescent="0.3">
      <c r="A237">
        <v>234</v>
      </c>
      <c r="B237" t="s">
        <v>217</v>
      </c>
      <c r="C237">
        <v>6049.6</v>
      </c>
      <c r="D237">
        <v>0</v>
      </c>
      <c r="E237" t="s">
        <v>212</v>
      </c>
      <c r="F237" t="s">
        <v>215</v>
      </c>
    </row>
    <row r="238" spans="1:6" x14ac:dyDescent="0.3">
      <c r="A238">
        <v>235</v>
      </c>
      <c r="B238" t="s">
        <v>217</v>
      </c>
      <c r="C238">
        <v>5671.5</v>
      </c>
      <c r="D238">
        <v>0</v>
      </c>
      <c r="E238" t="s">
        <v>212</v>
      </c>
      <c r="F238" t="s">
        <v>215</v>
      </c>
    </row>
    <row r="239" spans="1:6" x14ac:dyDescent="0.3">
      <c r="A239">
        <v>236</v>
      </c>
      <c r="B239" t="s">
        <v>217</v>
      </c>
      <c r="C239">
        <v>5154</v>
      </c>
      <c r="D239">
        <v>0</v>
      </c>
      <c r="E239" t="s">
        <v>212</v>
      </c>
      <c r="F239" t="s">
        <v>215</v>
      </c>
    </row>
    <row r="240" spans="1:6" x14ac:dyDescent="0.3">
      <c r="A240">
        <v>237</v>
      </c>
      <c r="B240" t="s">
        <v>217</v>
      </c>
      <c r="C240">
        <v>5154</v>
      </c>
      <c r="D240">
        <v>0</v>
      </c>
      <c r="E240" t="s">
        <v>212</v>
      </c>
      <c r="F240" t="s">
        <v>215</v>
      </c>
    </row>
    <row r="241" spans="1:6" x14ac:dyDescent="0.3">
      <c r="A241">
        <v>238</v>
      </c>
      <c r="B241" t="s">
        <v>217</v>
      </c>
      <c r="C241">
        <v>5671.5</v>
      </c>
      <c r="D241">
        <v>0</v>
      </c>
      <c r="E241" t="s">
        <v>212</v>
      </c>
      <c r="F241" t="s">
        <v>215</v>
      </c>
    </row>
    <row r="242" spans="1:6" x14ac:dyDescent="0.3">
      <c r="A242">
        <v>239</v>
      </c>
      <c r="B242" t="s">
        <v>217</v>
      </c>
      <c r="C242">
        <v>5671.5</v>
      </c>
      <c r="D242">
        <v>0</v>
      </c>
      <c r="E242" t="s">
        <v>212</v>
      </c>
      <c r="F242" t="s">
        <v>215</v>
      </c>
    </row>
    <row r="243" spans="1:6" x14ac:dyDescent="0.3">
      <c r="A243">
        <v>240</v>
      </c>
      <c r="B243" t="s">
        <v>217</v>
      </c>
      <c r="C243">
        <v>5060.7299999999996</v>
      </c>
      <c r="D243">
        <v>0</v>
      </c>
      <c r="E243" t="s">
        <v>212</v>
      </c>
      <c r="F243" t="s">
        <v>215</v>
      </c>
    </row>
    <row r="244" spans="1:6" x14ac:dyDescent="0.3">
      <c r="A244">
        <v>241</v>
      </c>
      <c r="B244" t="s">
        <v>217</v>
      </c>
      <c r="C244">
        <v>5671.5</v>
      </c>
      <c r="D244">
        <v>0</v>
      </c>
      <c r="E244" t="s">
        <v>212</v>
      </c>
      <c r="F244" t="s">
        <v>215</v>
      </c>
    </row>
    <row r="245" spans="1:6" x14ac:dyDescent="0.3">
      <c r="A245">
        <v>242</v>
      </c>
      <c r="B245" t="s">
        <v>217</v>
      </c>
      <c r="C245">
        <v>5154</v>
      </c>
      <c r="D245">
        <v>0</v>
      </c>
      <c r="E245" t="s">
        <v>212</v>
      </c>
      <c r="F245" t="s">
        <v>215</v>
      </c>
    </row>
    <row r="246" spans="1:6" x14ac:dyDescent="0.3">
      <c r="A246">
        <v>243</v>
      </c>
      <c r="B246" t="s">
        <v>217</v>
      </c>
      <c r="C246">
        <v>5671.5</v>
      </c>
      <c r="D246">
        <v>0</v>
      </c>
      <c r="E246" t="s">
        <v>212</v>
      </c>
      <c r="F246" t="s">
        <v>215</v>
      </c>
    </row>
    <row r="247" spans="1:6" x14ac:dyDescent="0.3">
      <c r="A247">
        <v>244</v>
      </c>
      <c r="B247" t="s">
        <v>217</v>
      </c>
      <c r="C247">
        <v>5671.5</v>
      </c>
      <c r="D247">
        <v>0</v>
      </c>
      <c r="E247" t="s">
        <v>212</v>
      </c>
      <c r="F247" t="s">
        <v>215</v>
      </c>
    </row>
    <row r="248" spans="1:6" x14ac:dyDescent="0.3">
      <c r="A248">
        <v>245</v>
      </c>
      <c r="B248" t="s">
        <v>217</v>
      </c>
      <c r="C248">
        <v>6049.6</v>
      </c>
      <c r="D248">
        <v>0</v>
      </c>
      <c r="E248" t="s">
        <v>212</v>
      </c>
      <c r="F248" t="s">
        <v>215</v>
      </c>
    </row>
    <row r="249" spans="1:6" x14ac:dyDescent="0.3">
      <c r="A249">
        <v>246</v>
      </c>
      <c r="B249" t="s">
        <v>217</v>
      </c>
      <c r="C249">
        <v>5154</v>
      </c>
      <c r="D249">
        <v>0</v>
      </c>
      <c r="E249" t="s">
        <v>212</v>
      </c>
      <c r="F249" t="s">
        <v>215</v>
      </c>
    </row>
    <row r="250" spans="1:6" x14ac:dyDescent="0.3">
      <c r="A250">
        <v>247</v>
      </c>
      <c r="B250" t="s">
        <v>217</v>
      </c>
      <c r="C250">
        <v>5154</v>
      </c>
      <c r="D250">
        <v>0</v>
      </c>
      <c r="E250" t="s">
        <v>212</v>
      </c>
      <c r="F250" t="s">
        <v>215</v>
      </c>
    </row>
    <row r="251" spans="1:6" x14ac:dyDescent="0.3">
      <c r="A251">
        <v>248</v>
      </c>
      <c r="B251" t="s">
        <v>217</v>
      </c>
      <c r="C251">
        <v>6049.6</v>
      </c>
      <c r="D251">
        <v>0</v>
      </c>
      <c r="E251" t="s">
        <v>212</v>
      </c>
      <c r="F251" t="s">
        <v>215</v>
      </c>
    </row>
    <row r="252" spans="1:6" x14ac:dyDescent="0.3">
      <c r="A252">
        <v>249</v>
      </c>
      <c r="B252" t="s">
        <v>217</v>
      </c>
      <c r="C252">
        <v>5671.5</v>
      </c>
      <c r="D252">
        <v>0</v>
      </c>
      <c r="E252" t="s">
        <v>212</v>
      </c>
      <c r="F252" t="s">
        <v>215</v>
      </c>
    </row>
    <row r="253" spans="1:6" x14ac:dyDescent="0.3">
      <c r="A253">
        <v>250</v>
      </c>
      <c r="B253" t="s">
        <v>217</v>
      </c>
      <c r="C253">
        <v>6049.6</v>
      </c>
      <c r="D253">
        <v>0</v>
      </c>
      <c r="E253" t="s">
        <v>212</v>
      </c>
      <c r="F253" t="s">
        <v>215</v>
      </c>
    </row>
    <row r="254" spans="1:6" x14ac:dyDescent="0.3">
      <c r="A254">
        <v>251</v>
      </c>
      <c r="B254" t="s">
        <v>217</v>
      </c>
      <c r="C254">
        <v>10308</v>
      </c>
      <c r="D254">
        <v>0</v>
      </c>
      <c r="E254" t="s">
        <v>212</v>
      </c>
      <c r="F254" t="s">
        <v>215</v>
      </c>
    </row>
    <row r="255" spans="1:6" x14ac:dyDescent="0.3">
      <c r="A255">
        <v>252</v>
      </c>
      <c r="B255" t="s">
        <v>217</v>
      </c>
      <c r="C255">
        <v>5154</v>
      </c>
      <c r="D255">
        <v>0</v>
      </c>
      <c r="E255" t="s">
        <v>212</v>
      </c>
      <c r="F255" t="s">
        <v>215</v>
      </c>
    </row>
    <row r="256" spans="1:6" x14ac:dyDescent="0.3">
      <c r="A256">
        <v>253</v>
      </c>
      <c r="B256" t="s">
        <v>217</v>
      </c>
      <c r="C256">
        <v>5671.5</v>
      </c>
      <c r="D256">
        <v>0</v>
      </c>
      <c r="E256" t="s">
        <v>212</v>
      </c>
      <c r="F256" t="s">
        <v>215</v>
      </c>
    </row>
    <row r="257" spans="1:6" x14ac:dyDescent="0.3">
      <c r="A257">
        <v>254</v>
      </c>
      <c r="B257" t="s">
        <v>217</v>
      </c>
      <c r="C257">
        <v>5154</v>
      </c>
      <c r="D257">
        <v>0</v>
      </c>
      <c r="E257" t="s">
        <v>212</v>
      </c>
      <c r="F257" t="s">
        <v>215</v>
      </c>
    </row>
    <row r="258" spans="1:6" x14ac:dyDescent="0.3">
      <c r="A258">
        <v>255</v>
      </c>
      <c r="B258" t="s">
        <v>217</v>
      </c>
      <c r="C258">
        <v>5671.5</v>
      </c>
      <c r="D258">
        <v>0</v>
      </c>
      <c r="E258" t="s">
        <v>212</v>
      </c>
      <c r="F258" t="s">
        <v>215</v>
      </c>
    </row>
    <row r="259" spans="1:6" x14ac:dyDescent="0.3">
      <c r="A259">
        <v>256</v>
      </c>
      <c r="B259" t="s">
        <v>217</v>
      </c>
      <c r="C259">
        <v>5154</v>
      </c>
      <c r="D259">
        <v>0</v>
      </c>
      <c r="E259" t="s">
        <v>212</v>
      </c>
      <c r="F259" t="s">
        <v>215</v>
      </c>
    </row>
    <row r="260" spans="1:6" x14ac:dyDescent="0.3">
      <c r="A260">
        <v>257</v>
      </c>
      <c r="B260" t="s">
        <v>217</v>
      </c>
      <c r="C260">
        <v>5671.5</v>
      </c>
      <c r="D260">
        <v>0</v>
      </c>
      <c r="E260" t="s">
        <v>212</v>
      </c>
      <c r="F260" t="s">
        <v>215</v>
      </c>
    </row>
    <row r="261" spans="1:6" x14ac:dyDescent="0.3">
      <c r="A261">
        <v>258</v>
      </c>
      <c r="B261" t="s">
        <v>217</v>
      </c>
      <c r="C261">
        <v>4810.3999999999996</v>
      </c>
      <c r="D261">
        <v>0</v>
      </c>
      <c r="E261" t="s">
        <v>212</v>
      </c>
      <c r="F261" t="s">
        <v>215</v>
      </c>
    </row>
    <row r="262" spans="1:6" x14ac:dyDescent="0.3">
      <c r="A262">
        <v>259</v>
      </c>
      <c r="B262" t="s">
        <v>217</v>
      </c>
      <c r="C262">
        <v>5158</v>
      </c>
      <c r="D262">
        <v>0</v>
      </c>
      <c r="E262" t="s">
        <v>212</v>
      </c>
      <c r="F262" t="s">
        <v>215</v>
      </c>
    </row>
    <row r="263" spans="1:6" x14ac:dyDescent="0.3">
      <c r="A263">
        <v>260</v>
      </c>
      <c r="B263" t="s">
        <v>217</v>
      </c>
      <c r="C263">
        <v>5158</v>
      </c>
      <c r="D263">
        <v>0</v>
      </c>
      <c r="E263" t="s">
        <v>212</v>
      </c>
      <c r="F263" t="s">
        <v>215</v>
      </c>
    </row>
    <row r="264" spans="1:6" x14ac:dyDescent="0.3">
      <c r="A264">
        <v>261</v>
      </c>
      <c r="B264" t="s">
        <v>217</v>
      </c>
      <c r="C264">
        <v>5158</v>
      </c>
      <c r="D264">
        <v>0</v>
      </c>
      <c r="E264" t="s">
        <v>212</v>
      </c>
      <c r="F264" t="s">
        <v>215</v>
      </c>
    </row>
    <row r="265" spans="1:6" x14ac:dyDescent="0.3">
      <c r="A265">
        <v>262</v>
      </c>
      <c r="B265" t="s">
        <v>217</v>
      </c>
      <c r="C265">
        <v>5011.5</v>
      </c>
      <c r="D265">
        <v>0</v>
      </c>
      <c r="E265" t="s">
        <v>212</v>
      </c>
      <c r="F265" t="s">
        <v>215</v>
      </c>
    </row>
    <row r="266" spans="1:6" x14ac:dyDescent="0.3">
      <c r="A266">
        <v>263</v>
      </c>
      <c r="B266" t="s">
        <v>217</v>
      </c>
      <c r="C266">
        <v>5530</v>
      </c>
      <c r="D266">
        <v>0</v>
      </c>
      <c r="E266" t="s">
        <v>212</v>
      </c>
      <c r="F266" t="s">
        <v>215</v>
      </c>
    </row>
    <row r="267" spans="1:6" x14ac:dyDescent="0.3">
      <c r="A267">
        <v>264</v>
      </c>
      <c r="B267" t="s">
        <v>217</v>
      </c>
      <c r="C267">
        <v>5530</v>
      </c>
      <c r="D267">
        <v>0</v>
      </c>
      <c r="E267" t="s">
        <v>212</v>
      </c>
      <c r="F267" t="s">
        <v>215</v>
      </c>
    </row>
    <row r="268" spans="1:6" x14ac:dyDescent="0.3">
      <c r="A268">
        <v>265</v>
      </c>
      <c r="B268" t="s">
        <v>217</v>
      </c>
      <c r="C268">
        <v>5534</v>
      </c>
      <c r="D268">
        <v>0</v>
      </c>
      <c r="E268" t="s">
        <v>212</v>
      </c>
      <c r="F268" t="s">
        <v>215</v>
      </c>
    </row>
    <row r="269" spans="1:6" x14ac:dyDescent="0.3">
      <c r="A269">
        <v>266</v>
      </c>
      <c r="B269" t="s">
        <v>217</v>
      </c>
      <c r="C269">
        <v>5530</v>
      </c>
      <c r="D269">
        <v>0</v>
      </c>
      <c r="E269" t="s">
        <v>212</v>
      </c>
      <c r="F269" t="s">
        <v>215</v>
      </c>
    </row>
    <row r="270" spans="1:6" x14ac:dyDescent="0.3">
      <c r="A270">
        <v>267</v>
      </c>
      <c r="B270" t="s">
        <v>217</v>
      </c>
      <c r="C270">
        <v>5898.67</v>
      </c>
      <c r="D270">
        <v>0</v>
      </c>
      <c r="E270" t="s">
        <v>212</v>
      </c>
      <c r="F270" t="s">
        <v>215</v>
      </c>
    </row>
    <row r="271" spans="1:6" x14ac:dyDescent="0.3">
      <c r="A271">
        <v>268</v>
      </c>
      <c r="B271" t="s">
        <v>217</v>
      </c>
      <c r="C271">
        <v>5011.5</v>
      </c>
      <c r="D271">
        <v>0</v>
      </c>
      <c r="E271" t="s">
        <v>212</v>
      </c>
      <c r="F271" t="s">
        <v>215</v>
      </c>
    </row>
    <row r="272" spans="1:6" x14ac:dyDescent="0.3">
      <c r="A272">
        <v>269</v>
      </c>
      <c r="B272" t="s">
        <v>217</v>
      </c>
      <c r="C272">
        <v>5530</v>
      </c>
      <c r="D272">
        <v>0</v>
      </c>
      <c r="E272" t="s">
        <v>212</v>
      </c>
      <c r="F272" t="s">
        <v>215</v>
      </c>
    </row>
    <row r="273" spans="1:6" x14ac:dyDescent="0.3">
      <c r="A273">
        <v>270</v>
      </c>
      <c r="B273" t="s">
        <v>217</v>
      </c>
      <c r="C273">
        <v>5530</v>
      </c>
      <c r="D273">
        <v>0</v>
      </c>
      <c r="E273" t="s">
        <v>212</v>
      </c>
      <c r="F273" t="s">
        <v>215</v>
      </c>
    </row>
    <row r="274" spans="1:6" x14ac:dyDescent="0.3">
      <c r="A274">
        <v>271</v>
      </c>
      <c r="B274" t="s">
        <v>217</v>
      </c>
      <c r="C274">
        <v>5530</v>
      </c>
      <c r="D274">
        <v>0</v>
      </c>
      <c r="E274" t="s">
        <v>212</v>
      </c>
      <c r="F274" t="s">
        <v>215</v>
      </c>
    </row>
    <row r="275" spans="1:6" x14ac:dyDescent="0.3">
      <c r="A275">
        <v>272</v>
      </c>
      <c r="B275" t="s">
        <v>217</v>
      </c>
      <c r="C275">
        <v>5898.67</v>
      </c>
      <c r="D275">
        <v>0</v>
      </c>
      <c r="E275" t="s">
        <v>212</v>
      </c>
      <c r="F275" t="s">
        <v>215</v>
      </c>
    </row>
    <row r="276" spans="1:6" x14ac:dyDescent="0.3">
      <c r="A276">
        <v>273</v>
      </c>
      <c r="B276" t="s">
        <v>217</v>
      </c>
      <c r="C276">
        <v>5530</v>
      </c>
      <c r="D276">
        <v>0</v>
      </c>
      <c r="E276" t="s">
        <v>212</v>
      </c>
      <c r="F276" t="s">
        <v>215</v>
      </c>
    </row>
    <row r="277" spans="1:6" x14ac:dyDescent="0.3">
      <c r="A277">
        <v>274</v>
      </c>
      <c r="B277" t="s">
        <v>217</v>
      </c>
      <c r="C277">
        <v>5898.67</v>
      </c>
      <c r="D277">
        <v>0</v>
      </c>
      <c r="E277" t="s">
        <v>212</v>
      </c>
      <c r="F277" t="s">
        <v>215</v>
      </c>
    </row>
    <row r="278" spans="1:6" x14ac:dyDescent="0.3">
      <c r="A278">
        <v>275</v>
      </c>
      <c r="B278" t="s">
        <v>217</v>
      </c>
      <c r="C278">
        <v>5011.5</v>
      </c>
      <c r="D278">
        <v>0</v>
      </c>
      <c r="E278" t="s">
        <v>212</v>
      </c>
      <c r="F278" t="s">
        <v>215</v>
      </c>
    </row>
    <row r="279" spans="1:6" x14ac:dyDescent="0.3">
      <c r="A279">
        <v>276</v>
      </c>
      <c r="B279" t="s">
        <v>217</v>
      </c>
      <c r="C279">
        <v>5530</v>
      </c>
      <c r="D279">
        <v>0</v>
      </c>
      <c r="E279" t="s">
        <v>212</v>
      </c>
      <c r="F279" t="s">
        <v>215</v>
      </c>
    </row>
    <row r="280" spans="1:6" x14ac:dyDescent="0.3">
      <c r="A280">
        <v>277</v>
      </c>
      <c r="B280" t="s">
        <v>217</v>
      </c>
      <c r="C280">
        <v>5011.5</v>
      </c>
      <c r="D280">
        <v>0</v>
      </c>
      <c r="E280" t="s">
        <v>212</v>
      </c>
      <c r="F280" t="s">
        <v>215</v>
      </c>
    </row>
    <row r="281" spans="1:6" x14ac:dyDescent="0.3">
      <c r="A281">
        <v>278</v>
      </c>
      <c r="B281" t="s">
        <v>217</v>
      </c>
      <c r="C281">
        <v>5345.6</v>
      </c>
      <c r="D281">
        <v>0</v>
      </c>
      <c r="E281" t="s">
        <v>212</v>
      </c>
      <c r="F281" t="s">
        <v>215</v>
      </c>
    </row>
    <row r="282" spans="1:6" x14ac:dyDescent="0.3">
      <c r="A282">
        <v>279</v>
      </c>
      <c r="B282" t="s">
        <v>217</v>
      </c>
      <c r="C282">
        <v>5530</v>
      </c>
      <c r="D282">
        <v>0</v>
      </c>
      <c r="E282" t="s">
        <v>212</v>
      </c>
      <c r="F282" t="s">
        <v>215</v>
      </c>
    </row>
    <row r="283" spans="1:6" x14ac:dyDescent="0.3">
      <c r="A283">
        <v>280</v>
      </c>
      <c r="B283" t="s">
        <v>217</v>
      </c>
      <c r="C283">
        <v>5898.67</v>
      </c>
      <c r="D283">
        <v>0</v>
      </c>
      <c r="E283" t="s">
        <v>212</v>
      </c>
      <c r="F283" t="s">
        <v>215</v>
      </c>
    </row>
    <row r="284" spans="1:6" x14ac:dyDescent="0.3">
      <c r="A284">
        <v>281</v>
      </c>
      <c r="B284" t="s">
        <v>217</v>
      </c>
      <c r="C284">
        <v>5530</v>
      </c>
      <c r="D284">
        <v>0</v>
      </c>
      <c r="E284" t="s">
        <v>212</v>
      </c>
      <c r="F284" t="s">
        <v>215</v>
      </c>
    </row>
    <row r="285" spans="1:6" x14ac:dyDescent="0.3">
      <c r="A285">
        <v>282</v>
      </c>
      <c r="B285" t="s">
        <v>217</v>
      </c>
      <c r="C285">
        <v>5015.5</v>
      </c>
      <c r="D285">
        <v>0</v>
      </c>
      <c r="E285" t="s">
        <v>212</v>
      </c>
      <c r="F285" t="s">
        <v>215</v>
      </c>
    </row>
    <row r="286" spans="1:6" x14ac:dyDescent="0.3">
      <c r="A286">
        <v>283</v>
      </c>
      <c r="B286" t="s">
        <v>217</v>
      </c>
      <c r="C286">
        <v>5387</v>
      </c>
      <c r="D286">
        <v>0</v>
      </c>
      <c r="E286" t="s">
        <v>212</v>
      </c>
      <c r="F286" t="s">
        <v>215</v>
      </c>
    </row>
    <row r="287" spans="1:6" x14ac:dyDescent="0.3">
      <c r="A287">
        <v>284</v>
      </c>
      <c r="B287" t="s">
        <v>217</v>
      </c>
      <c r="C287">
        <v>4543.47</v>
      </c>
      <c r="D287">
        <v>0</v>
      </c>
      <c r="E287" t="s">
        <v>212</v>
      </c>
      <c r="F287" t="s">
        <v>215</v>
      </c>
    </row>
    <row r="288" spans="1:6" x14ac:dyDescent="0.3">
      <c r="A288">
        <v>285</v>
      </c>
      <c r="B288" t="s">
        <v>217</v>
      </c>
      <c r="C288">
        <v>5387</v>
      </c>
      <c r="D288">
        <v>0</v>
      </c>
      <c r="E288" t="s">
        <v>212</v>
      </c>
      <c r="F288" t="s">
        <v>215</v>
      </c>
    </row>
    <row r="289" spans="1:6" x14ac:dyDescent="0.3">
      <c r="A289">
        <v>286</v>
      </c>
      <c r="B289" t="s">
        <v>217</v>
      </c>
      <c r="C289">
        <v>5387</v>
      </c>
      <c r="D289">
        <v>0</v>
      </c>
      <c r="E289" t="s">
        <v>212</v>
      </c>
      <c r="F289" t="s">
        <v>215</v>
      </c>
    </row>
    <row r="290" spans="1:6" x14ac:dyDescent="0.3">
      <c r="A290">
        <v>287</v>
      </c>
      <c r="B290" t="s">
        <v>217</v>
      </c>
      <c r="C290">
        <v>4868</v>
      </c>
      <c r="D290">
        <v>0</v>
      </c>
      <c r="E290" t="s">
        <v>212</v>
      </c>
      <c r="F290" t="s">
        <v>215</v>
      </c>
    </row>
    <row r="291" spans="1:6" x14ac:dyDescent="0.3">
      <c r="A291">
        <v>288</v>
      </c>
      <c r="B291" t="s">
        <v>217</v>
      </c>
      <c r="C291">
        <v>5387</v>
      </c>
      <c r="D291">
        <v>0</v>
      </c>
      <c r="E291" t="s">
        <v>212</v>
      </c>
      <c r="F291" t="s">
        <v>215</v>
      </c>
    </row>
    <row r="292" spans="1:6" x14ac:dyDescent="0.3">
      <c r="A292">
        <v>289</v>
      </c>
      <c r="B292" t="s">
        <v>217</v>
      </c>
      <c r="C292">
        <v>4868</v>
      </c>
      <c r="D292">
        <v>0</v>
      </c>
      <c r="E292" t="s">
        <v>212</v>
      </c>
      <c r="F292" t="s">
        <v>215</v>
      </c>
    </row>
    <row r="293" spans="1:6" x14ac:dyDescent="0.3">
      <c r="A293">
        <v>290</v>
      </c>
      <c r="B293" t="s">
        <v>217</v>
      </c>
      <c r="C293">
        <v>5387</v>
      </c>
      <c r="D293">
        <v>0</v>
      </c>
      <c r="E293" t="s">
        <v>212</v>
      </c>
      <c r="F293" t="s">
        <v>215</v>
      </c>
    </row>
    <row r="294" spans="1:6" x14ac:dyDescent="0.3">
      <c r="A294">
        <v>291</v>
      </c>
      <c r="B294" t="s">
        <v>217</v>
      </c>
      <c r="C294">
        <v>5515.73</v>
      </c>
      <c r="D294">
        <v>0</v>
      </c>
      <c r="E294" t="s">
        <v>212</v>
      </c>
      <c r="F294" t="s">
        <v>215</v>
      </c>
    </row>
    <row r="295" spans="1:6" x14ac:dyDescent="0.3">
      <c r="A295">
        <v>292</v>
      </c>
      <c r="B295" t="s">
        <v>217</v>
      </c>
      <c r="C295">
        <v>4653.5</v>
      </c>
      <c r="D295">
        <v>0</v>
      </c>
      <c r="E295" t="s">
        <v>212</v>
      </c>
      <c r="F295" t="s">
        <v>215</v>
      </c>
    </row>
    <row r="296" spans="1:6" x14ac:dyDescent="0.3">
      <c r="A296">
        <v>293</v>
      </c>
      <c r="B296" t="s">
        <v>217</v>
      </c>
      <c r="C296">
        <v>4653.5</v>
      </c>
      <c r="D296">
        <v>0</v>
      </c>
      <c r="E296" t="s">
        <v>212</v>
      </c>
      <c r="F296" t="s">
        <v>215</v>
      </c>
    </row>
    <row r="297" spans="1:6" x14ac:dyDescent="0.3">
      <c r="A297">
        <v>294</v>
      </c>
      <c r="B297" t="s">
        <v>217</v>
      </c>
      <c r="C297">
        <v>5171</v>
      </c>
      <c r="D297">
        <v>0</v>
      </c>
      <c r="E297" t="s">
        <v>212</v>
      </c>
      <c r="F297" t="s">
        <v>215</v>
      </c>
    </row>
    <row r="298" spans="1:6" x14ac:dyDescent="0.3">
      <c r="A298">
        <v>295</v>
      </c>
      <c r="B298" t="s">
        <v>217</v>
      </c>
      <c r="C298">
        <v>4653.5</v>
      </c>
      <c r="D298">
        <v>0</v>
      </c>
      <c r="E298" t="s">
        <v>212</v>
      </c>
      <c r="F298" t="s">
        <v>215</v>
      </c>
    </row>
    <row r="299" spans="1:6" x14ac:dyDescent="0.3">
      <c r="A299">
        <v>296</v>
      </c>
      <c r="B299" t="s">
        <v>217</v>
      </c>
      <c r="C299">
        <v>4653.5</v>
      </c>
      <c r="D299">
        <v>0</v>
      </c>
      <c r="E299" t="s">
        <v>212</v>
      </c>
      <c r="F299" t="s">
        <v>215</v>
      </c>
    </row>
    <row r="300" spans="1:6" x14ac:dyDescent="0.3">
      <c r="A300">
        <v>297</v>
      </c>
      <c r="B300" t="s">
        <v>217</v>
      </c>
      <c r="C300">
        <v>4653.5</v>
      </c>
      <c r="D300">
        <v>0</v>
      </c>
      <c r="E300" t="s">
        <v>212</v>
      </c>
      <c r="F300" t="s">
        <v>215</v>
      </c>
    </row>
    <row r="301" spans="1:6" x14ac:dyDescent="0.3">
      <c r="A301">
        <v>298</v>
      </c>
      <c r="B301" t="s">
        <v>217</v>
      </c>
      <c r="C301">
        <v>4657.5</v>
      </c>
      <c r="D301">
        <v>0</v>
      </c>
      <c r="E301" t="s">
        <v>212</v>
      </c>
      <c r="F301" t="s">
        <v>215</v>
      </c>
    </row>
    <row r="302" spans="1:6" x14ac:dyDescent="0.3">
      <c r="A302">
        <v>299</v>
      </c>
      <c r="B302" t="s">
        <v>217</v>
      </c>
      <c r="C302">
        <v>4963.5</v>
      </c>
      <c r="D302">
        <v>0</v>
      </c>
      <c r="E302" t="s">
        <v>212</v>
      </c>
      <c r="F302" t="s">
        <v>215</v>
      </c>
    </row>
    <row r="303" spans="1:6" x14ac:dyDescent="0.3">
      <c r="A303">
        <v>300</v>
      </c>
      <c r="B303" t="s">
        <v>217</v>
      </c>
      <c r="C303">
        <v>4446.5</v>
      </c>
      <c r="D303">
        <v>0</v>
      </c>
      <c r="E303" t="s">
        <v>212</v>
      </c>
      <c r="F303" t="s">
        <v>215</v>
      </c>
    </row>
    <row r="304" spans="1:6" x14ac:dyDescent="0.3">
      <c r="A304">
        <v>301</v>
      </c>
      <c r="B304" t="s">
        <v>217</v>
      </c>
      <c r="C304">
        <v>4963.5</v>
      </c>
      <c r="D304">
        <v>0</v>
      </c>
      <c r="E304" t="s">
        <v>212</v>
      </c>
      <c r="F304" t="s">
        <v>215</v>
      </c>
    </row>
    <row r="305" spans="1:6" x14ac:dyDescent="0.3">
      <c r="A305">
        <v>302</v>
      </c>
      <c r="B305" t="s">
        <v>217</v>
      </c>
      <c r="C305">
        <v>4446.5</v>
      </c>
      <c r="D305">
        <v>0</v>
      </c>
      <c r="E305" t="s">
        <v>212</v>
      </c>
      <c r="F305" t="s">
        <v>215</v>
      </c>
    </row>
    <row r="306" spans="1:6" x14ac:dyDescent="0.3">
      <c r="A306">
        <v>303</v>
      </c>
      <c r="B306" t="s">
        <v>217</v>
      </c>
      <c r="C306">
        <v>4446.5</v>
      </c>
      <c r="D306">
        <v>0</v>
      </c>
      <c r="E306" t="s">
        <v>212</v>
      </c>
      <c r="F306" t="s">
        <v>215</v>
      </c>
    </row>
    <row r="307" spans="1:6" x14ac:dyDescent="0.3">
      <c r="A307">
        <v>304</v>
      </c>
      <c r="B307" t="s">
        <v>217</v>
      </c>
      <c r="C307">
        <v>4446.5</v>
      </c>
      <c r="D307">
        <v>0</v>
      </c>
      <c r="E307" t="s">
        <v>212</v>
      </c>
      <c r="F307" t="s">
        <v>215</v>
      </c>
    </row>
    <row r="308" spans="1:6" x14ac:dyDescent="0.3">
      <c r="A308">
        <v>305</v>
      </c>
      <c r="B308" t="s">
        <v>217</v>
      </c>
      <c r="C308">
        <v>4450.5</v>
      </c>
      <c r="D308">
        <v>0</v>
      </c>
      <c r="E308" t="s">
        <v>212</v>
      </c>
      <c r="F308" t="s">
        <v>215</v>
      </c>
    </row>
    <row r="309" spans="1:6" x14ac:dyDescent="0.3">
      <c r="A309">
        <v>306</v>
      </c>
      <c r="B309" t="s">
        <v>217</v>
      </c>
      <c r="C309">
        <v>4265</v>
      </c>
      <c r="D309">
        <v>0</v>
      </c>
      <c r="E309" t="s">
        <v>212</v>
      </c>
      <c r="F309" t="s">
        <v>215</v>
      </c>
    </row>
    <row r="310" spans="1:6" x14ac:dyDescent="0.3">
      <c r="A310">
        <v>307</v>
      </c>
      <c r="B310" t="s">
        <v>217</v>
      </c>
      <c r="C310">
        <v>4783.5</v>
      </c>
      <c r="D310">
        <v>0</v>
      </c>
      <c r="E310" t="s">
        <v>212</v>
      </c>
      <c r="F310" t="s">
        <v>215</v>
      </c>
    </row>
    <row r="311" spans="1:6" x14ac:dyDescent="0.3">
      <c r="A311">
        <v>308</v>
      </c>
      <c r="B311" t="s">
        <v>217</v>
      </c>
      <c r="C311">
        <v>4783.5</v>
      </c>
      <c r="D311">
        <v>0</v>
      </c>
      <c r="E311" t="s">
        <v>212</v>
      </c>
      <c r="F311" t="s">
        <v>215</v>
      </c>
    </row>
    <row r="312" spans="1:6" x14ac:dyDescent="0.3">
      <c r="A312">
        <v>309</v>
      </c>
      <c r="B312" t="s">
        <v>217</v>
      </c>
      <c r="C312">
        <v>5052.8</v>
      </c>
      <c r="D312">
        <v>0</v>
      </c>
      <c r="E312" t="s">
        <v>212</v>
      </c>
      <c r="F312" t="s">
        <v>215</v>
      </c>
    </row>
    <row r="313" spans="1:6" x14ac:dyDescent="0.3">
      <c r="A313">
        <v>310</v>
      </c>
      <c r="B313" t="s">
        <v>217</v>
      </c>
      <c r="C313">
        <v>4218.5</v>
      </c>
      <c r="D313">
        <v>0</v>
      </c>
      <c r="E313" t="s">
        <v>212</v>
      </c>
      <c r="F313" t="s">
        <v>215</v>
      </c>
    </row>
    <row r="314" spans="1:6" x14ac:dyDescent="0.3">
      <c r="A314">
        <v>311</v>
      </c>
      <c r="B314" t="s">
        <v>217</v>
      </c>
      <c r="C314">
        <v>4549</v>
      </c>
      <c r="D314">
        <v>0</v>
      </c>
      <c r="E314" t="s">
        <v>212</v>
      </c>
      <c r="F314" t="s">
        <v>215</v>
      </c>
    </row>
    <row r="315" spans="1:6" x14ac:dyDescent="0.3">
      <c r="A315">
        <v>312</v>
      </c>
      <c r="B315" t="s">
        <v>217</v>
      </c>
      <c r="C315">
        <v>4029.5</v>
      </c>
      <c r="D315">
        <v>0</v>
      </c>
      <c r="E315" t="s">
        <v>212</v>
      </c>
      <c r="F315" t="s">
        <v>215</v>
      </c>
    </row>
    <row r="316" spans="1:6" x14ac:dyDescent="0.3">
      <c r="A316">
        <v>313</v>
      </c>
      <c r="B316" t="s">
        <v>217</v>
      </c>
      <c r="C316">
        <v>3699.84</v>
      </c>
      <c r="D316">
        <v>0</v>
      </c>
      <c r="E316" t="s">
        <v>212</v>
      </c>
      <c r="F316" t="s">
        <v>215</v>
      </c>
    </row>
    <row r="317" spans="1:6" x14ac:dyDescent="0.3">
      <c r="A317">
        <v>314</v>
      </c>
      <c r="B317" t="s">
        <v>217</v>
      </c>
      <c r="C317">
        <v>4549</v>
      </c>
      <c r="D317">
        <v>0</v>
      </c>
      <c r="E317" t="s">
        <v>212</v>
      </c>
      <c r="F317" t="s">
        <v>215</v>
      </c>
    </row>
    <row r="318" spans="1:6" x14ac:dyDescent="0.3">
      <c r="A318">
        <v>315</v>
      </c>
      <c r="B318" t="s">
        <v>217</v>
      </c>
      <c r="C318">
        <v>4549</v>
      </c>
      <c r="D318">
        <v>0</v>
      </c>
      <c r="E318" t="s">
        <v>212</v>
      </c>
      <c r="F318" t="s">
        <v>215</v>
      </c>
    </row>
    <row r="319" spans="1:6" x14ac:dyDescent="0.3">
      <c r="A319">
        <v>316</v>
      </c>
      <c r="B319" t="s">
        <v>217</v>
      </c>
      <c r="C319">
        <v>3852.5</v>
      </c>
      <c r="D319">
        <v>0</v>
      </c>
      <c r="E319" t="s">
        <v>212</v>
      </c>
      <c r="F319" t="s">
        <v>215</v>
      </c>
    </row>
    <row r="320" spans="1:6" x14ac:dyDescent="0.3">
      <c r="A320">
        <v>317</v>
      </c>
      <c r="B320" t="s">
        <v>217</v>
      </c>
      <c r="C320">
        <v>4199.5</v>
      </c>
      <c r="D320">
        <v>0</v>
      </c>
      <c r="E320" t="s">
        <v>212</v>
      </c>
      <c r="F320" t="s">
        <v>215</v>
      </c>
    </row>
    <row r="321" spans="1:6" x14ac:dyDescent="0.3">
      <c r="A321">
        <v>318</v>
      </c>
      <c r="B321" t="s">
        <v>217</v>
      </c>
      <c r="C321">
        <v>1642.94</v>
      </c>
      <c r="D321">
        <v>0</v>
      </c>
      <c r="E321" t="s">
        <v>212</v>
      </c>
      <c r="F321" t="s">
        <v>215</v>
      </c>
    </row>
    <row r="322" spans="1:6" x14ac:dyDescent="0.3">
      <c r="A322">
        <v>319</v>
      </c>
      <c r="B322" t="s">
        <v>217</v>
      </c>
      <c r="C322">
        <v>4199.5</v>
      </c>
      <c r="D322">
        <v>0</v>
      </c>
      <c r="E322" t="s">
        <v>212</v>
      </c>
      <c r="F322" t="s">
        <v>215</v>
      </c>
    </row>
    <row r="323" spans="1:6" x14ac:dyDescent="0.3">
      <c r="A323">
        <v>320</v>
      </c>
      <c r="B323" t="s">
        <v>217</v>
      </c>
      <c r="C323">
        <v>3734</v>
      </c>
      <c r="D323">
        <v>0</v>
      </c>
      <c r="E323" t="s">
        <v>212</v>
      </c>
      <c r="F323" t="s">
        <v>215</v>
      </c>
    </row>
    <row r="324" spans="1:6" x14ac:dyDescent="0.3">
      <c r="A324">
        <v>321</v>
      </c>
      <c r="B324" t="s">
        <v>217</v>
      </c>
      <c r="C324">
        <v>3734</v>
      </c>
      <c r="D324">
        <v>0</v>
      </c>
      <c r="E324" t="s">
        <v>212</v>
      </c>
      <c r="F324" t="s">
        <v>215</v>
      </c>
    </row>
    <row r="325" spans="1:6" x14ac:dyDescent="0.3">
      <c r="A325">
        <v>322</v>
      </c>
      <c r="B325" t="s">
        <v>217</v>
      </c>
      <c r="C325">
        <v>4199.5</v>
      </c>
      <c r="D325">
        <v>0</v>
      </c>
      <c r="E325" t="s">
        <v>212</v>
      </c>
      <c r="F325" t="s">
        <v>215</v>
      </c>
    </row>
    <row r="326" spans="1:6" x14ac:dyDescent="0.3">
      <c r="A326">
        <v>323</v>
      </c>
      <c r="B326" t="s">
        <v>217</v>
      </c>
      <c r="C326">
        <v>4199.5</v>
      </c>
      <c r="D326">
        <v>0</v>
      </c>
      <c r="E326" t="s">
        <v>212</v>
      </c>
      <c r="F326" t="s">
        <v>215</v>
      </c>
    </row>
    <row r="327" spans="1:6" x14ac:dyDescent="0.3">
      <c r="A327">
        <v>324</v>
      </c>
      <c r="B327" t="s">
        <v>217</v>
      </c>
      <c r="C327">
        <v>4479.47</v>
      </c>
      <c r="D327">
        <v>0</v>
      </c>
      <c r="E327" t="s">
        <v>212</v>
      </c>
      <c r="F327" t="s">
        <v>215</v>
      </c>
    </row>
    <row r="328" spans="1:6" x14ac:dyDescent="0.3">
      <c r="A328">
        <v>325</v>
      </c>
      <c r="B328" t="s">
        <v>217</v>
      </c>
      <c r="C328">
        <v>3734</v>
      </c>
      <c r="D328">
        <v>0</v>
      </c>
      <c r="E328" t="s">
        <v>212</v>
      </c>
      <c r="F328" t="s">
        <v>215</v>
      </c>
    </row>
    <row r="329" spans="1:6" x14ac:dyDescent="0.3">
      <c r="A329">
        <v>326</v>
      </c>
      <c r="B329" t="s">
        <v>217</v>
      </c>
      <c r="C329">
        <v>4199.5</v>
      </c>
      <c r="D329">
        <v>0</v>
      </c>
      <c r="E329" t="s">
        <v>212</v>
      </c>
      <c r="F329" t="s">
        <v>215</v>
      </c>
    </row>
    <row r="330" spans="1:6" x14ac:dyDescent="0.3">
      <c r="A330">
        <v>327</v>
      </c>
      <c r="B330" t="s">
        <v>217</v>
      </c>
      <c r="C330">
        <v>4199.5</v>
      </c>
      <c r="D330">
        <v>0</v>
      </c>
      <c r="E330" t="s">
        <v>212</v>
      </c>
      <c r="F330" t="s">
        <v>215</v>
      </c>
    </row>
    <row r="331" spans="1:6" x14ac:dyDescent="0.3">
      <c r="A331">
        <v>328</v>
      </c>
      <c r="B331" t="s">
        <v>217</v>
      </c>
      <c r="C331">
        <v>4199.5</v>
      </c>
      <c r="D331">
        <v>0</v>
      </c>
      <c r="E331" t="s">
        <v>212</v>
      </c>
      <c r="F331" t="s">
        <v>215</v>
      </c>
    </row>
    <row r="332" spans="1:6" x14ac:dyDescent="0.3">
      <c r="A332">
        <v>329</v>
      </c>
      <c r="B332" t="s">
        <v>217</v>
      </c>
      <c r="C332">
        <v>3734</v>
      </c>
      <c r="D332">
        <v>0</v>
      </c>
      <c r="E332" t="s">
        <v>212</v>
      </c>
      <c r="F332" t="s">
        <v>215</v>
      </c>
    </row>
    <row r="333" spans="1:6" x14ac:dyDescent="0.3">
      <c r="A333">
        <v>330</v>
      </c>
      <c r="B333" t="s">
        <v>217</v>
      </c>
      <c r="C333">
        <v>3734</v>
      </c>
      <c r="D333">
        <v>0</v>
      </c>
      <c r="E333" t="s">
        <v>212</v>
      </c>
      <c r="F333" t="s">
        <v>215</v>
      </c>
    </row>
    <row r="334" spans="1:6" x14ac:dyDescent="0.3">
      <c r="A334">
        <v>331</v>
      </c>
      <c r="B334" t="s">
        <v>217</v>
      </c>
      <c r="C334">
        <v>4199.5</v>
      </c>
      <c r="D334">
        <v>0</v>
      </c>
      <c r="E334" t="s">
        <v>212</v>
      </c>
      <c r="F334" t="s">
        <v>215</v>
      </c>
    </row>
    <row r="335" spans="1:6" x14ac:dyDescent="0.3">
      <c r="A335">
        <v>332</v>
      </c>
      <c r="B335" t="s">
        <v>217</v>
      </c>
      <c r="C335">
        <v>3734</v>
      </c>
      <c r="D335">
        <v>0</v>
      </c>
      <c r="E335" t="s">
        <v>212</v>
      </c>
      <c r="F335" t="s">
        <v>215</v>
      </c>
    </row>
    <row r="336" spans="1:6" x14ac:dyDescent="0.3">
      <c r="A336">
        <v>333</v>
      </c>
      <c r="B336" t="s">
        <v>217</v>
      </c>
      <c r="C336">
        <v>3734</v>
      </c>
      <c r="D336">
        <v>0</v>
      </c>
      <c r="E336" t="s">
        <v>212</v>
      </c>
      <c r="F336" t="s">
        <v>215</v>
      </c>
    </row>
    <row r="337" spans="1:6" x14ac:dyDescent="0.3">
      <c r="A337">
        <v>334</v>
      </c>
      <c r="B337" t="s">
        <v>217</v>
      </c>
      <c r="C337">
        <v>3734</v>
      </c>
      <c r="D337">
        <v>0</v>
      </c>
      <c r="E337" t="s">
        <v>212</v>
      </c>
      <c r="F337" t="s">
        <v>215</v>
      </c>
    </row>
    <row r="338" spans="1:6" x14ac:dyDescent="0.3">
      <c r="A338">
        <v>335</v>
      </c>
      <c r="B338" t="s">
        <v>217</v>
      </c>
      <c r="C338">
        <v>3734</v>
      </c>
      <c r="D338">
        <v>0</v>
      </c>
      <c r="E338" t="s">
        <v>212</v>
      </c>
      <c r="F338" t="s">
        <v>215</v>
      </c>
    </row>
    <row r="339" spans="1:6" x14ac:dyDescent="0.3">
      <c r="A339">
        <v>336</v>
      </c>
      <c r="B339" t="s">
        <v>217</v>
      </c>
      <c r="C339">
        <v>4199.5</v>
      </c>
      <c r="D339">
        <v>0</v>
      </c>
      <c r="E339" t="s">
        <v>212</v>
      </c>
      <c r="F339" t="s">
        <v>215</v>
      </c>
    </row>
    <row r="340" spans="1:6" x14ac:dyDescent="0.3">
      <c r="A340">
        <v>337</v>
      </c>
      <c r="B340" t="s">
        <v>217</v>
      </c>
      <c r="C340">
        <v>3734</v>
      </c>
      <c r="D340">
        <v>0</v>
      </c>
      <c r="E340" t="s">
        <v>212</v>
      </c>
      <c r="F340" t="s">
        <v>215</v>
      </c>
    </row>
    <row r="341" spans="1:6" x14ac:dyDescent="0.3">
      <c r="A341">
        <v>338</v>
      </c>
      <c r="B341" t="s">
        <v>217</v>
      </c>
      <c r="C341">
        <v>3734</v>
      </c>
      <c r="D341">
        <v>0</v>
      </c>
      <c r="E341" t="s">
        <v>212</v>
      </c>
      <c r="F341" t="s">
        <v>215</v>
      </c>
    </row>
    <row r="342" spans="1:6" x14ac:dyDescent="0.3">
      <c r="A342">
        <v>339</v>
      </c>
      <c r="B342" t="s">
        <v>217</v>
      </c>
      <c r="C342">
        <v>3734</v>
      </c>
      <c r="D342">
        <v>0</v>
      </c>
      <c r="E342" t="s">
        <v>212</v>
      </c>
      <c r="F342" t="s">
        <v>215</v>
      </c>
    </row>
    <row r="343" spans="1:6" x14ac:dyDescent="0.3">
      <c r="A343">
        <v>340</v>
      </c>
      <c r="B343" t="s">
        <v>217</v>
      </c>
      <c r="C343">
        <v>3485.07</v>
      </c>
      <c r="D343">
        <v>0</v>
      </c>
      <c r="E343" t="s">
        <v>212</v>
      </c>
      <c r="F343" t="s">
        <v>215</v>
      </c>
    </row>
    <row r="344" spans="1:6" x14ac:dyDescent="0.3">
      <c r="A344">
        <v>341</v>
      </c>
      <c r="B344" t="s">
        <v>217</v>
      </c>
      <c r="C344">
        <v>2339.96</v>
      </c>
      <c r="D344">
        <v>0</v>
      </c>
      <c r="E344" t="s">
        <v>212</v>
      </c>
      <c r="F344" t="s">
        <v>215</v>
      </c>
    </row>
    <row r="345" spans="1:6" x14ac:dyDescent="0.3">
      <c r="A345">
        <v>342</v>
      </c>
      <c r="B345" t="s">
        <v>217</v>
      </c>
      <c r="C345">
        <v>4199.5</v>
      </c>
      <c r="D345">
        <v>0</v>
      </c>
      <c r="E345" t="s">
        <v>212</v>
      </c>
      <c r="F345" t="s">
        <v>215</v>
      </c>
    </row>
    <row r="346" spans="1:6" x14ac:dyDescent="0.3">
      <c r="A346">
        <v>343</v>
      </c>
      <c r="B346" t="s">
        <v>217</v>
      </c>
      <c r="C346">
        <v>4199.5</v>
      </c>
      <c r="D346">
        <v>0</v>
      </c>
      <c r="E346" t="s">
        <v>212</v>
      </c>
      <c r="F346" t="s">
        <v>215</v>
      </c>
    </row>
    <row r="347" spans="1:6" x14ac:dyDescent="0.3">
      <c r="A347">
        <v>344</v>
      </c>
      <c r="B347" t="s">
        <v>217</v>
      </c>
      <c r="C347">
        <v>4199.5</v>
      </c>
      <c r="D347">
        <v>0</v>
      </c>
      <c r="E347" t="s">
        <v>212</v>
      </c>
      <c r="F347" t="s">
        <v>215</v>
      </c>
    </row>
    <row r="348" spans="1:6" x14ac:dyDescent="0.3">
      <c r="A348">
        <v>345</v>
      </c>
      <c r="B348" t="s">
        <v>217</v>
      </c>
      <c r="C348">
        <v>4199.5</v>
      </c>
      <c r="D348">
        <v>0</v>
      </c>
      <c r="E348" t="s">
        <v>212</v>
      </c>
      <c r="F348" t="s">
        <v>215</v>
      </c>
    </row>
    <row r="349" spans="1:6" x14ac:dyDescent="0.3">
      <c r="A349">
        <v>346</v>
      </c>
      <c r="B349" t="s">
        <v>217</v>
      </c>
      <c r="C349">
        <v>3734</v>
      </c>
      <c r="D349">
        <v>0</v>
      </c>
      <c r="E349" t="s">
        <v>212</v>
      </c>
      <c r="F349" t="s">
        <v>215</v>
      </c>
    </row>
    <row r="350" spans="1:6" x14ac:dyDescent="0.3">
      <c r="A350">
        <v>347</v>
      </c>
      <c r="B350" t="s">
        <v>217</v>
      </c>
      <c r="C350">
        <v>3734</v>
      </c>
      <c r="D350">
        <v>0</v>
      </c>
      <c r="E350" t="s">
        <v>212</v>
      </c>
      <c r="F350" t="s">
        <v>215</v>
      </c>
    </row>
    <row r="351" spans="1:6" x14ac:dyDescent="0.3">
      <c r="A351">
        <v>348</v>
      </c>
      <c r="B351" t="s">
        <v>217</v>
      </c>
      <c r="C351">
        <v>4199.5</v>
      </c>
      <c r="D351">
        <v>0</v>
      </c>
      <c r="E351" t="s">
        <v>212</v>
      </c>
      <c r="F351" t="s">
        <v>215</v>
      </c>
    </row>
    <row r="352" spans="1:6" x14ac:dyDescent="0.3">
      <c r="A352">
        <v>349</v>
      </c>
      <c r="B352" t="s">
        <v>217</v>
      </c>
      <c r="C352">
        <v>4199.5</v>
      </c>
      <c r="D352">
        <v>0</v>
      </c>
      <c r="E352" t="s">
        <v>212</v>
      </c>
      <c r="F352" t="s">
        <v>215</v>
      </c>
    </row>
    <row r="353" spans="1:6" x14ac:dyDescent="0.3">
      <c r="A353">
        <v>350</v>
      </c>
      <c r="B353" t="s">
        <v>217</v>
      </c>
      <c r="C353">
        <v>3734</v>
      </c>
      <c r="D353">
        <v>0</v>
      </c>
      <c r="E353" t="s">
        <v>212</v>
      </c>
      <c r="F353" t="s">
        <v>215</v>
      </c>
    </row>
    <row r="354" spans="1:6" x14ac:dyDescent="0.3">
      <c r="A354">
        <v>351</v>
      </c>
      <c r="B354" t="s">
        <v>217</v>
      </c>
      <c r="C354">
        <v>3734</v>
      </c>
      <c r="D354">
        <v>0</v>
      </c>
      <c r="E354" t="s">
        <v>212</v>
      </c>
      <c r="F354" t="s">
        <v>215</v>
      </c>
    </row>
    <row r="355" spans="1:6" x14ac:dyDescent="0.3">
      <c r="A355">
        <v>352</v>
      </c>
      <c r="B355" t="s">
        <v>217</v>
      </c>
      <c r="C355">
        <v>3734</v>
      </c>
      <c r="D355">
        <v>0</v>
      </c>
      <c r="E355" t="s">
        <v>212</v>
      </c>
      <c r="F355" t="s">
        <v>215</v>
      </c>
    </row>
    <row r="356" spans="1:6" x14ac:dyDescent="0.3">
      <c r="A356">
        <v>353</v>
      </c>
      <c r="B356" t="s">
        <v>1042</v>
      </c>
      <c r="C356">
        <v>0</v>
      </c>
      <c r="D356">
        <v>0</v>
      </c>
      <c r="E356" t="s">
        <v>212</v>
      </c>
      <c r="F356" t="s">
        <v>215</v>
      </c>
    </row>
    <row r="357" spans="1:6" x14ac:dyDescent="0.3">
      <c r="A357">
        <v>354</v>
      </c>
      <c r="B357" t="s">
        <v>1042</v>
      </c>
      <c r="C357">
        <v>0</v>
      </c>
      <c r="D357">
        <v>0</v>
      </c>
      <c r="E357" t="s">
        <v>212</v>
      </c>
      <c r="F357" t="s">
        <v>215</v>
      </c>
    </row>
    <row r="358" spans="1:6" x14ac:dyDescent="0.3">
      <c r="A358">
        <v>355</v>
      </c>
      <c r="B358" t="s">
        <v>1042</v>
      </c>
      <c r="C358">
        <v>0</v>
      </c>
      <c r="D358">
        <v>0</v>
      </c>
      <c r="E358" t="s">
        <v>212</v>
      </c>
      <c r="F358" t="s">
        <v>215</v>
      </c>
    </row>
    <row r="359" spans="1:6" x14ac:dyDescent="0.3">
      <c r="A359">
        <v>356</v>
      </c>
      <c r="B359" t="s">
        <v>1042</v>
      </c>
      <c r="C359">
        <v>0</v>
      </c>
      <c r="D359">
        <v>0</v>
      </c>
      <c r="E359" t="s">
        <v>212</v>
      </c>
      <c r="F359" t="s">
        <v>215</v>
      </c>
    </row>
    <row r="360" spans="1:6" x14ac:dyDescent="0.3">
      <c r="A360">
        <v>357</v>
      </c>
      <c r="B360" t="s">
        <v>1042</v>
      </c>
      <c r="C360">
        <v>0</v>
      </c>
      <c r="D360">
        <v>0</v>
      </c>
      <c r="E360" t="s">
        <v>212</v>
      </c>
      <c r="F360" t="s">
        <v>215</v>
      </c>
    </row>
    <row r="361" spans="1:6" x14ac:dyDescent="0.3">
      <c r="A361">
        <v>358</v>
      </c>
      <c r="B361" t="s">
        <v>1042</v>
      </c>
      <c r="C361">
        <v>0</v>
      </c>
      <c r="D361">
        <v>0</v>
      </c>
      <c r="E361" t="s">
        <v>212</v>
      </c>
      <c r="F361" t="s">
        <v>215</v>
      </c>
    </row>
    <row r="362" spans="1:6" x14ac:dyDescent="0.3">
      <c r="A362">
        <v>359</v>
      </c>
      <c r="B362" t="s">
        <v>1042</v>
      </c>
      <c r="C362">
        <v>0</v>
      </c>
      <c r="D362">
        <v>0</v>
      </c>
      <c r="E362" t="s">
        <v>212</v>
      </c>
      <c r="F362" t="s">
        <v>215</v>
      </c>
    </row>
    <row r="363" spans="1:6" x14ac:dyDescent="0.3">
      <c r="A363">
        <v>360</v>
      </c>
      <c r="B363" t="s">
        <v>1042</v>
      </c>
      <c r="C363">
        <v>0</v>
      </c>
      <c r="D363">
        <v>0</v>
      </c>
      <c r="E363" t="s">
        <v>212</v>
      </c>
      <c r="F36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63"/>
  <sheetViews>
    <sheetView topLeftCell="A3" workbookViewId="0">
      <selection activeCell="A3" sqref="A3"/>
    </sheetView>
  </sheetViews>
  <sheetFormatPr baseColWidth="10" defaultColWidth="9.109375" defaultRowHeight="14.4" x14ac:dyDescent="0.3"/>
  <cols>
    <col min="1" max="1" width="4"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row r="14" spans="1:6" x14ac:dyDescent="0.3">
      <c r="A14">
        <v>11</v>
      </c>
      <c r="B14" t="s">
        <v>218</v>
      </c>
      <c r="C14">
        <v>0</v>
      </c>
      <c r="D14">
        <v>0</v>
      </c>
      <c r="E14" t="s">
        <v>212</v>
      </c>
      <c r="F14" t="s">
        <v>215</v>
      </c>
    </row>
    <row r="15" spans="1:6" x14ac:dyDescent="0.3">
      <c r="A15">
        <v>12</v>
      </c>
      <c r="B15" t="s">
        <v>218</v>
      </c>
      <c r="C15">
        <v>0</v>
      </c>
      <c r="D15">
        <v>0</v>
      </c>
      <c r="E15" t="s">
        <v>212</v>
      </c>
      <c r="F15" t="s">
        <v>215</v>
      </c>
    </row>
    <row r="16" spans="1:6" x14ac:dyDescent="0.3">
      <c r="A16">
        <v>13</v>
      </c>
      <c r="B16" t="s">
        <v>218</v>
      </c>
      <c r="C16">
        <v>0</v>
      </c>
      <c r="D16">
        <v>0</v>
      </c>
      <c r="E16" t="s">
        <v>212</v>
      </c>
      <c r="F16" t="s">
        <v>215</v>
      </c>
    </row>
    <row r="17" spans="1:6" x14ac:dyDescent="0.3">
      <c r="A17">
        <v>14</v>
      </c>
      <c r="B17" t="s">
        <v>218</v>
      </c>
      <c r="C17">
        <v>0</v>
      </c>
      <c r="D17">
        <v>0</v>
      </c>
      <c r="E17" t="s">
        <v>212</v>
      </c>
      <c r="F17" t="s">
        <v>215</v>
      </c>
    </row>
    <row r="18" spans="1:6" x14ac:dyDescent="0.3">
      <c r="A18">
        <v>15</v>
      </c>
      <c r="B18" t="s">
        <v>218</v>
      </c>
      <c r="C18">
        <v>0</v>
      </c>
      <c r="D18">
        <v>0</v>
      </c>
      <c r="E18" t="s">
        <v>212</v>
      </c>
      <c r="F18" t="s">
        <v>215</v>
      </c>
    </row>
    <row r="19" spans="1:6" x14ac:dyDescent="0.3">
      <c r="A19">
        <v>16</v>
      </c>
      <c r="B19" t="s">
        <v>218</v>
      </c>
      <c r="C19">
        <v>0</v>
      </c>
      <c r="D19">
        <v>0</v>
      </c>
      <c r="E19" t="s">
        <v>212</v>
      </c>
      <c r="F19" t="s">
        <v>215</v>
      </c>
    </row>
    <row r="20" spans="1:6" x14ac:dyDescent="0.3">
      <c r="A20">
        <v>17</v>
      </c>
      <c r="B20" t="s">
        <v>218</v>
      </c>
      <c r="C20">
        <v>0</v>
      </c>
      <c r="D20">
        <v>0</v>
      </c>
      <c r="E20" t="s">
        <v>212</v>
      </c>
      <c r="F20" t="s">
        <v>215</v>
      </c>
    </row>
    <row r="21" spans="1:6" x14ac:dyDescent="0.3">
      <c r="A21">
        <v>18</v>
      </c>
      <c r="B21" t="s">
        <v>218</v>
      </c>
      <c r="C21">
        <v>0</v>
      </c>
      <c r="D21">
        <v>0</v>
      </c>
      <c r="E21" t="s">
        <v>212</v>
      </c>
      <c r="F21" t="s">
        <v>215</v>
      </c>
    </row>
    <row r="22" spans="1:6" x14ac:dyDescent="0.3">
      <c r="A22">
        <v>19</v>
      </c>
      <c r="B22" t="s">
        <v>218</v>
      </c>
      <c r="C22">
        <v>0</v>
      </c>
      <c r="D22">
        <v>0</v>
      </c>
      <c r="E22" t="s">
        <v>212</v>
      </c>
      <c r="F22" t="s">
        <v>215</v>
      </c>
    </row>
    <row r="23" spans="1:6" x14ac:dyDescent="0.3">
      <c r="A23">
        <v>20</v>
      </c>
      <c r="B23" t="s">
        <v>218</v>
      </c>
      <c r="C23">
        <v>0</v>
      </c>
      <c r="D23">
        <v>0</v>
      </c>
      <c r="E23" t="s">
        <v>212</v>
      </c>
      <c r="F23" t="s">
        <v>215</v>
      </c>
    </row>
    <row r="24" spans="1:6" x14ac:dyDescent="0.3">
      <c r="A24">
        <v>21</v>
      </c>
      <c r="B24" t="s">
        <v>218</v>
      </c>
      <c r="C24">
        <v>0</v>
      </c>
      <c r="D24">
        <v>0</v>
      </c>
      <c r="E24" t="s">
        <v>212</v>
      </c>
      <c r="F24" t="s">
        <v>215</v>
      </c>
    </row>
    <row r="25" spans="1:6" x14ac:dyDescent="0.3">
      <c r="A25">
        <v>22</v>
      </c>
      <c r="B25" t="s">
        <v>218</v>
      </c>
      <c r="C25">
        <v>0</v>
      </c>
      <c r="D25">
        <v>0</v>
      </c>
      <c r="E25" t="s">
        <v>212</v>
      </c>
      <c r="F25" t="s">
        <v>215</v>
      </c>
    </row>
    <row r="26" spans="1:6" x14ac:dyDescent="0.3">
      <c r="A26">
        <v>23</v>
      </c>
      <c r="B26" t="s">
        <v>218</v>
      </c>
      <c r="C26">
        <v>0</v>
      </c>
      <c r="D26">
        <v>0</v>
      </c>
      <c r="E26" t="s">
        <v>212</v>
      </c>
      <c r="F26" t="s">
        <v>215</v>
      </c>
    </row>
    <row r="27" spans="1:6" x14ac:dyDescent="0.3">
      <c r="A27">
        <v>24</v>
      </c>
      <c r="B27" t="s">
        <v>218</v>
      </c>
      <c r="C27">
        <v>0</v>
      </c>
      <c r="D27">
        <v>0</v>
      </c>
      <c r="E27" t="s">
        <v>212</v>
      </c>
      <c r="F27" t="s">
        <v>215</v>
      </c>
    </row>
    <row r="28" spans="1:6" x14ac:dyDescent="0.3">
      <c r="A28">
        <v>25</v>
      </c>
      <c r="B28" t="s">
        <v>218</v>
      </c>
      <c r="C28">
        <v>0</v>
      </c>
      <c r="D28">
        <v>0</v>
      </c>
      <c r="E28" t="s">
        <v>212</v>
      </c>
      <c r="F28" t="s">
        <v>215</v>
      </c>
    </row>
    <row r="29" spans="1:6" x14ac:dyDescent="0.3">
      <c r="A29">
        <v>26</v>
      </c>
      <c r="B29" t="s">
        <v>218</v>
      </c>
      <c r="C29">
        <v>0</v>
      </c>
      <c r="D29">
        <v>0</v>
      </c>
      <c r="E29" t="s">
        <v>212</v>
      </c>
      <c r="F29" t="s">
        <v>215</v>
      </c>
    </row>
    <row r="30" spans="1:6" x14ac:dyDescent="0.3">
      <c r="A30">
        <v>27</v>
      </c>
      <c r="B30" t="s">
        <v>218</v>
      </c>
      <c r="C30">
        <v>0</v>
      </c>
      <c r="D30">
        <v>0</v>
      </c>
      <c r="E30" t="s">
        <v>212</v>
      </c>
      <c r="F30" t="s">
        <v>215</v>
      </c>
    </row>
    <row r="31" spans="1:6" x14ac:dyDescent="0.3">
      <c r="A31">
        <v>28</v>
      </c>
      <c r="B31" t="s">
        <v>218</v>
      </c>
      <c r="C31">
        <v>0</v>
      </c>
      <c r="D31">
        <v>0</v>
      </c>
      <c r="E31" t="s">
        <v>212</v>
      </c>
      <c r="F31" t="s">
        <v>215</v>
      </c>
    </row>
    <row r="32" spans="1:6" x14ac:dyDescent="0.3">
      <c r="A32">
        <v>29</v>
      </c>
      <c r="B32" t="s">
        <v>218</v>
      </c>
      <c r="C32">
        <v>0</v>
      </c>
      <c r="D32">
        <v>0</v>
      </c>
      <c r="E32" t="s">
        <v>212</v>
      </c>
      <c r="F32" t="s">
        <v>215</v>
      </c>
    </row>
    <row r="33" spans="1:6" x14ac:dyDescent="0.3">
      <c r="A33">
        <v>30</v>
      </c>
      <c r="B33" t="s">
        <v>218</v>
      </c>
      <c r="C33">
        <v>0</v>
      </c>
      <c r="D33">
        <v>0</v>
      </c>
      <c r="E33" t="s">
        <v>212</v>
      </c>
      <c r="F33" t="s">
        <v>215</v>
      </c>
    </row>
    <row r="34" spans="1:6" x14ac:dyDescent="0.3">
      <c r="A34">
        <v>31</v>
      </c>
      <c r="B34" t="s">
        <v>218</v>
      </c>
      <c r="C34">
        <v>0</v>
      </c>
      <c r="D34">
        <v>0</v>
      </c>
      <c r="E34" t="s">
        <v>212</v>
      </c>
      <c r="F34" t="s">
        <v>215</v>
      </c>
    </row>
    <row r="35" spans="1:6" x14ac:dyDescent="0.3">
      <c r="A35">
        <v>32</v>
      </c>
      <c r="B35" t="s">
        <v>218</v>
      </c>
      <c r="C35">
        <v>0</v>
      </c>
      <c r="D35">
        <v>0</v>
      </c>
      <c r="E35" t="s">
        <v>212</v>
      </c>
      <c r="F35" t="s">
        <v>215</v>
      </c>
    </row>
    <row r="36" spans="1:6" x14ac:dyDescent="0.3">
      <c r="A36">
        <v>33</v>
      </c>
      <c r="B36" t="s">
        <v>218</v>
      </c>
      <c r="C36">
        <v>0</v>
      </c>
      <c r="D36">
        <v>0</v>
      </c>
      <c r="E36" t="s">
        <v>212</v>
      </c>
      <c r="F36" t="s">
        <v>215</v>
      </c>
    </row>
    <row r="37" spans="1:6" x14ac:dyDescent="0.3">
      <c r="A37">
        <v>34</v>
      </c>
      <c r="B37" t="s">
        <v>218</v>
      </c>
      <c r="C37">
        <v>0</v>
      </c>
      <c r="D37">
        <v>0</v>
      </c>
      <c r="E37" t="s">
        <v>212</v>
      </c>
      <c r="F37" t="s">
        <v>215</v>
      </c>
    </row>
    <row r="38" spans="1:6" x14ac:dyDescent="0.3">
      <c r="A38">
        <v>35</v>
      </c>
      <c r="B38" t="s">
        <v>218</v>
      </c>
      <c r="C38">
        <v>0</v>
      </c>
      <c r="D38">
        <v>0</v>
      </c>
      <c r="E38" t="s">
        <v>212</v>
      </c>
      <c r="F38" t="s">
        <v>215</v>
      </c>
    </row>
    <row r="39" spans="1:6" x14ac:dyDescent="0.3">
      <c r="A39">
        <v>36</v>
      </c>
      <c r="B39" t="s">
        <v>218</v>
      </c>
      <c r="C39">
        <v>0</v>
      </c>
      <c r="D39">
        <v>0</v>
      </c>
      <c r="E39" t="s">
        <v>212</v>
      </c>
      <c r="F39" t="s">
        <v>215</v>
      </c>
    </row>
    <row r="40" spans="1:6" x14ac:dyDescent="0.3">
      <c r="A40">
        <v>37</v>
      </c>
      <c r="B40" t="s">
        <v>218</v>
      </c>
      <c r="C40">
        <v>0</v>
      </c>
      <c r="D40">
        <v>0</v>
      </c>
      <c r="E40" t="s">
        <v>212</v>
      </c>
      <c r="F40" t="s">
        <v>215</v>
      </c>
    </row>
    <row r="41" spans="1:6" x14ac:dyDescent="0.3">
      <c r="A41">
        <v>38</v>
      </c>
      <c r="B41" t="s">
        <v>218</v>
      </c>
      <c r="C41">
        <v>0</v>
      </c>
      <c r="D41">
        <v>0</v>
      </c>
      <c r="E41" t="s">
        <v>212</v>
      </c>
      <c r="F41" t="s">
        <v>215</v>
      </c>
    </row>
    <row r="42" spans="1:6" x14ac:dyDescent="0.3">
      <c r="A42">
        <v>39</v>
      </c>
      <c r="B42" t="s">
        <v>218</v>
      </c>
      <c r="C42">
        <v>0</v>
      </c>
      <c r="D42">
        <v>0</v>
      </c>
      <c r="E42" t="s">
        <v>212</v>
      </c>
      <c r="F42" t="s">
        <v>215</v>
      </c>
    </row>
    <row r="43" spans="1:6" x14ac:dyDescent="0.3">
      <c r="A43">
        <v>40</v>
      </c>
      <c r="B43" t="s">
        <v>218</v>
      </c>
      <c r="C43">
        <v>0</v>
      </c>
      <c r="D43">
        <v>0</v>
      </c>
      <c r="E43" t="s">
        <v>212</v>
      </c>
      <c r="F43" t="s">
        <v>215</v>
      </c>
    </row>
    <row r="44" spans="1:6" x14ac:dyDescent="0.3">
      <c r="A44">
        <v>41</v>
      </c>
      <c r="B44" t="s">
        <v>218</v>
      </c>
      <c r="C44">
        <v>0</v>
      </c>
      <c r="D44">
        <v>0</v>
      </c>
      <c r="E44" t="s">
        <v>212</v>
      </c>
      <c r="F44" t="s">
        <v>215</v>
      </c>
    </row>
    <row r="45" spans="1:6" x14ac:dyDescent="0.3">
      <c r="A45">
        <v>42</v>
      </c>
      <c r="B45" t="s">
        <v>218</v>
      </c>
      <c r="C45">
        <v>0</v>
      </c>
      <c r="D45">
        <v>0</v>
      </c>
      <c r="E45" t="s">
        <v>212</v>
      </c>
      <c r="F45" t="s">
        <v>215</v>
      </c>
    </row>
    <row r="46" spans="1:6" x14ac:dyDescent="0.3">
      <c r="A46">
        <v>43</v>
      </c>
      <c r="B46" t="s">
        <v>218</v>
      </c>
      <c r="C46">
        <v>0</v>
      </c>
      <c r="D46">
        <v>0</v>
      </c>
      <c r="E46" t="s">
        <v>212</v>
      </c>
      <c r="F46" t="s">
        <v>215</v>
      </c>
    </row>
    <row r="47" spans="1:6" x14ac:dyDescent="0.3">
      <c r="A47">
        <v>44</v>
      </c>
      <c r="B47" t="s">
        <v>218</v>
      </c>
      <c r="C47">
        <v>0</v>
      </c>
      <c r="D47">
        <v>0</v>
      </c>
      <c r="E47" t="s">
        <v>212</v>
      </c>
      <c r="F47" t="s">
        <v>215</v>
      </c>
    </row>
    <row r="48" spans="1:6" x14ac:dyDescent="0.3">
      <c r="A48">
        <v>45</v>
      </c>
      <c r="B48" t="s">
        <v>218</v>
      </c>
      <c r="C48">
        <v>0</v>
      </c>
      <c r="D48">
        <v>0</v>
      </c>
      <c r="E48" t="s">
        <v>212</v>
      </c>
      <c r="F48" t="s">
        <v>215</v>
      </c>
    </row>
    <row r="49" spans="1:6" x14ac:dyDescent="0.3">
      <c r="A49">
        <v>46</v>
      </c>
      <c r="B49" t="s">
        <v>218</v>
      </c>
      <c r="C49">
        <v>0</v>
      </c>
      <c r="D49">
        <v>0</v>
      </c>
      <c r="E49" t="s">
        <v>212</v>
      </c>
      <c r="F49" t="s">
        <v>215</v>
      </c>
    </row>
    <row r="50" spans="1:6" x14ac:dyDescent="0.3">
      <c r="A50">
        <v>47</v>
      </c>
      <c r="B50" t="s">
        <v>218</v>
      </c>
      <c r="C50">
        <v>0</v>
      </c>
      <c r="D50">
        <v>0</v>
      </c>
      <c r="E50" t="s">
        <v>212</v>
      </c>
      <c r="F50" t="s">
        <v>215</v>
      </c>
    </row>
    <row r="51" spans="1:6" x14ac:dyDescent="0.3">
      <c r="A51">
        <v>48</v>
      </c>
      <c r="B51" t="s">
        <v>218</v>
      </c>
      <c r="C51">
        <v>0</v>
      </c>
      <c r="D51">
        <v>0</v>
      </c>
      <c r="E51" t="s">
        <v>212</v>
      </c>
      <c r="F51" t="s">
        <v>215</v>
      </c>
    </row>
    <row r="52" spans="1:6" x14ac:dyDescent="0.3">
      <c r="A52">
        <v>49</v>
      </c>
      <c r="B52" t="s">
        <v>218</v>
      </c>
      <c r="C52">
        <v>0</v>
      </c>
      <c r="D52">
        <v>0</v>
      </c>
      <c r="E52" t="s">
        <v>212</v>
      </c>
      <c r="F52" t="s">
        <v>215</v>
      </c>
    </row>
    <row r="53" spans="1:6" x14ac:dyDescent="0.3">
      <c r="A53">
        <v>50</v>
      </c>
      <c r="B53" t="s">
        <v>218</v>
      </c>
      <c r="C53">
        <v>0</v>
      </c>
      <c r="D53">
        <v>0</v>
      </c>
      <c r="E53" t="s">
        <v>212</v>
      </c>
      <c r="F53" t="s">
        <v>215</v>
      </c>
    </row>
    <row r="54" spans="1:6" x14ac:dyDescent="0.3">
      <c r="A54">
        <v>51</v>
      </c>
      <c r="B54" t="s">
        <v>218</v>
      </c>
      <c r="C54">
        <v>0</v>
      </c>
      <c r="D54">
        <v>0</v>
      </c>
      <c r="E54" t="s">
        <v>212</v>
      </c>
      <c r="F54" t="s">
        <v>215</v>
      </c>
    </row>
    <row r="55" spans="1:6" x14ac:dyDescent="0.3">
      <c r="A55">
        <v>52</v>
      </c>
      <c r="B55" t="s">
        <v>218</v>
      </c>
      <c r="C55">
        <v>0</v>
      </c>
      <c r="D55">
        <v>0</v>
      </c>
      <c r="E55" t="s">
        <v>212</v>
      </c>
      <c r="F55" t="s">
        <v>215</v>
      </c>
    </row>
    <row r="56" spans="1:6" x14ac:dyDescent="0.3">
      <c r="A56">
        <v>53</v>
      </c>
      <c r="B56" t="s">
        <v>218</v>
      </c>
      <c r="C56">
        <v>0</v>
      </c>
      <c r="D56">
        <v>0</v>
      </c>
      <c r="E56" t="s">
        <v>212</v>
      </c>
      <c r="F56" t="s">
        <v>215</v>
      </c>
    </row>
    <row r="57" spans="1:6" x14ac:dyDescent="0.3">
      <c r="A57">
        <v>54</v>
      </c>
      <c r="B57" t="s">
        <v>218</v>
      </c>
      <c r="C57">
        <v>0</v>
      </c>
      <c r="D57">
        <v>0</v>
      </c>
      <c r="E57" t="s">
        <v>212</v>
      </c>
      <c r="F57" t="s">
        <v>215</v>
      </c>
    </row>
    <row r="58" spans="1:6" x14ac:dyDescent="0.3">
      <c r="A58">
        <v>55</v>
      </c>
      <c r="B58" t="s">
        <v>218</v>
      </c>
      <c r="C58">
        <v>0</v>
      </c>
      <c r="D58">
        <v>0</v>
      </c>
      <c r="E58" t="s">
        <v>212</v>
      </c>
      <c r="F58" t="s">
        <v>215</v>
      </c>
    </row>
    <row r="59" spans="1:6" x14ac:dyDescent="0.3">
      <c r="A59">
        <v>56</v>
      </c>
      <c r="B59" t="s">
        <v>218</v>
      </c>
      <c r="C59">
        <v>0</v>
      </c>
      <c r="D59">
        <v>0</v>
      </c>
      <c r="E59" t="s">
        <v>212</v>
      </c>
      <c r="F59" t="s">
        <v>215</v>
      </c>
    </row>
    <row r="60" spans="1:6" x14ac:dyDescent="0.3">
      <c r="A60">
        <v>57</v>
      </c>
      <c r="B60" t="s">
        <v>218</v>
      </c>
      <c r="C60">
        <v>0</v>
      </c>
      <c r="D60">
        <v>0</v>
      </c>
      <c r="E60" t="s">
        <v>212</v>
      </c>
      <c r="F60" t="s">
        <v>215</v>
      </c>
    </row>
    <row r="61" spans="1:6" x14ac:dyDescent="0.3">
      <c r="A61">
        <v>58</v>
      </c>
      <c r="B61" t="s">
        <v>218</v>
      </c>
      <c r="C61">
        <v>0</v>
      </c>
      <c r="D61">
        <v>0</v>
      </c>
      <c r="E61" t="s">
        <v>212</v>
      </c>
      <c r="F61" t="s">
        <v>215</v>
      </c>
    </row>
    <row r="62" spans="1:6" x14ac:dyDescent="0.3">
      <c r="A62">
        <v>59</v>
      </c>
      <c r="B62" t="s">
        <v>218</v>
      </c>
      <c r="C62">
        <v>0</v>
      </c>
      <c r="D62">
        <v>0</v>
      </c>
      <c r="E62" t="s">
        <v>212</v>
      </c>
      <c r="F62" t="s">
        <v>215</v>
      </c>
    </row>
    <row r="63" spans="1:6" x14ac:dyDescent="0.3">
      <c r="A63">
        <v>60</v>
      </c>
      <c r="B63" t="s">
        <v>218</v>
      </c>
      <c r="C63">
        <v>0</v>
      </c>
      <c r="D63">
        <v>0</v>
      </c>
      <c r="E63" t="s">
        <v>212</v>
      </c>
      <c r="F63" t="s">
        <v>215</v>
      </c>
    </row>
    <row r="64" spans="1:6" x14ac:dyDescent="0.3">
      <c r="A64">
        <v>61</v>
      </c>
      <c r="B64" t="s">
        <v>218</v>
      </c>
      <c r="C64">
        <v>0</v>
      </c>
      <c r="D64">
        <v>0</v>
      </c>
      <c r="E64" t="s">
        <v>212</v>
      </c>
      <c r="F64" t="s">
        <v>215</v>
      </c>
    </row>
    <row r="65" spans="1:6" x14ac:dyDescent="0.3">
      <c r="A65">
        <v>62</v>
      </c>
      <c r="B65" t="s">
        <v>218</v>
      </c>
      <c r="C65">
        <v>0</v>
      </c>
      <c r="D65">
        <v>0</v>
      </c>
      <c r="E65" t="s">
        <v>212</v>
      </c>
      <c r="F65" t="s">
        <v>215</v>
      </c>
    </row>
    <row r="66" spans="1:6" x14ac:dyDescent="0.3">
      <c r="A66">
        <v>63</v>
      </c>
      <c r="B66" t="s">
        <v>218</v>
      </c>
      <c r="C66">
        <v>0</v>
      </c>
      <c r="D66">
        <v>0</v>
      </c>
      <c r="E66" t="s">
        <v>212</v>
      </c>
      <c r="F66" t="s">
        <v>215</v>
      </c>
    </row>
    <row r="67" spans="1:6" x14ac:dyDescent="0.3">
      <c r="A67">
        <v>64</v>
      </c>
      <c r="B67" t="s">
        <v>218</v>
      </c>
      <c r="C67">
        <v>0</v>
      </c>
      <c r="D67">
        <v>0</v>
      </c>
      <c r="E67" t="s">
        <v>212</v>
      </c>
      <c r="F67" t="s">
        <v>215</v>
      </c>
    </row>
    <row r="68" spans="1:6" x14ac:dyDescent="0.3">
      <c r="A68">
        <v>65</v>
      </c>
      <c r="B68" t="s">
        <v>218</v>
      </c>
      <c r="C68">
        <v>0</v>
      </c>
      <c r="D68">
        <v>0</v>
      </c>
      <c r="E68" t="s">
        <v>212</v>
      </c>
      <c r="F68" t="s">
        <v>215</v>
      </c>
    </row>
    <row r="69" spans="1:6" x14ac:dyDescent="0.3">
      <c r="A69">
        <v>66</v>
      </c>
      <c r="B69" t="s">
        <v>218</v>
      </c>
      <c r="C69">
        <v>0</v>
      </c>
      <c r="D69">
        <v>0</v>
      </c>
      <c r="E69" t="s">
        <v>212</v>
      </c>
      <c r="F69" t="s">
        <v>215</v>
      </c>
    </row>
    <row r="70" spans="1:6" x14ac:dyDescent="0.3">
      <c r="A70">
        <v>67</v>
      </c>
      <c r="B70" t="s">
        <v>218</v>
      </c>
      <c r="C70">
        <v>0</v>
      </c>
      <c r="D70">
        <v>0</v>
      </c>
      <c r="E70" t="s">
        <v>212</v>
      </c>
      <c r="F70" t="s">
        <v>215</v>
      </c>
    </row>
    <row r="71" spans="1:6" x14ac:dyDescent="0.3">
      <c r="A71">
        <v>68</v>
      </c>
      <c r="B71" t="s">
        <v>218</v>
      </c>
      <c r="C71">
        <v>0</v>
      </c>
      <c r="D71">
        <v>0</v>
      </c>
      <c r="E71" t="s">
        <v>212</v>
      </c>
      <c r="F71" t="s">
        <v>215</v>
      </c>
    </row>
    <row r="72" spans="1:6" x14ac:dyDescent="0.3">
      <c r="A72">
        <v>69</v>
      </c>
      <c r="B72" t="s">
        <v>218</v>
      </c>
      <c r="C72">
        <v>0</v>
      </c>
      <c r="D72">
        <v>0</v>
      </c>
      <c r="E72" t="s">
        <v>212</v>
      </c>
      <c r="F72" t="s">
        <v>215</v>
      </c>
    </row>
    <row r="73" spans="1:6" x14ac:dyDescent="0.3">
      <c r="A73">
        <v>70</v>
      </c>
      <c r="B73" t="s">
        <v>218</v>
      </c>
      <c r="C73">
        <v>0</v>
      </c>
      <c r="D73">
        <v>0</v>
      </c>
      <c r="E73" t="s">
        <v>212</v>
      </c>
      <c r="F73" t="s">
        <v>215</v>
      </c>
    </row>
    <row r="74" spans="1:6" x14ac:dyDescent="0.3">
      <c r="A74">
        <v>71</v>
      </c>
      <c r="B74" t="s">
        <v>218</v>
      </c>
      <c r="C74">
        <v>0</v>
      </c>
      <c r="D74">
        <v>0</v>
      </c>
      <c r="E74" t="s">
        <v>212</v>
      </c>
      <c r="F74" t="s">
        <v>215</v>
      </c>
    </row>
    <row r="75" spans="1:6" x14ac:dyDescent="0.3">
      <c r="A75">
        <v>72</v>
      </c>
      <c r="B75" t="s">
        <v>218</v>
      </c>
      <c r="C75">
        <v>0</v>
      </c>
      <c r="D75">
        <v>0</v>
      </c>
      <c r="E75" t="s">
        <v>212</v>
      </c>
      <c r="F75" t="s">
        <v>215</v>
      </c>
    </row>
    <row r="76" spans="1:6" x14ac:dyDescent="0.3">
      <c r="A76">
        <v>73</v>
      </c>
      <c r="B76" t="s">
        <v>218</v>
      </c>
      <c r="C76">
        <v>0</v>
      </c>
      <c r="D76">
        <v>0</v>
      </c>
      <c r="E76" t="s">
        <v>212</v>
      </c>
      <c r="F76" t="s">
        <v>215</v>
      </c>
    </row>
    <row r="77" spans="1:6" x14ac:dyDescent="0.3">
      <c r="A77">
        <v>74</v>
      </c>
      <c r="B77" t="s">
        <v>218</v>
      </c>
      <c r="C77">
        <v>0</v>
      </c>
      <c r="D77">
        <v>0</v>
      </c>
      <c r="E77" t="s">
        <v>212</v>
      </c>
      <c r="F77" t="s">
        <v>215</v>
      </c>
    </row>
    <row r="78" spans="1:6" x14ac:dyDescent="0.3">
      <c r="A78">
        <v>75</v>
      </c>
      <c r="B78" t="s">
        <v>218</v>
      </c>
      <c r="C78">
        <v>0</v>
      </c>
      <c r="D78">
        <v>0</v>
      </c>
      <c r="E78" t="s">
        <v>212</v>
      </c>
      <c r="F78" t="s">
        <v>215</v>
      </c>
    </row>
    <row r="79" spans="1:6" x14ac:dyDescent="0.3">
      <c r="A79">
        <v>76</v>
      </c>
      <c r="B79" t="s">
        <v>218</v>
      </c>
      <c r="C79">
        <v>0</v>
      </c>
      <c r="D79">
        <v>0</v>
      </c>
      <c r="E79" t="s">
        <v>212</v>
      </c>
      <c r="F79" t="s">
        <v>215</v>
      </c>
    </row>
    <row r="80" spans="1:6" x14ac:dyDescent="0.3">
      <c r="A80">
        <v>77</v>
      </c>
      <c r="B80" t="s">
        <v>218</v>
      </c>
      <c r="C80">
        <v>0</v>
      </c>
      <c r="D80">
        <v>0</v>
      </c>
      <c r="E80" t="s">
        <v>212</v>
      </c>
      <c r="F80" t="s">
        <v>215</v>
      </c>
    </row>
    <row r="81" spans="1:6" x14ac:dyDescent="0.3">
      <c r="A81">
        <v>78</v>
      </c>
      <c r="B81" t="s">
        <v>218</v>
      </c>
      <c r="C81">
        <v>0</v>
      </c>
      <c r="D81">
        <v>0</v>
      </c>
      <c r="E81" t="s">
        <v>212</v>
      </c>
      <c r="F81" t="s">
        <v>215</v>
      </c>
    </row>
    <row r="82" spans="1:6" x14ac:dyDescent="0.3">
      <c r="A82">
        <v>79</v>
      </c>
      <c r="B82" t="s">
        <v>218</v>
      </c>
      <c r="C82">
        <v>0</v>
      </c>
      <c r="D82">
        <v>0</v>
      </c>
      <c r="E82" t="s">
        <v>212</v>
      </c>
      <c r="F82" t="s">
        <v>215</v>
      </c>
    </row>
    <row r="83" spans="1:6" x14ac:dyDescent="0.3">
      <c r="A83">
        <v>80</v>
      </c>
      <c r="B83" t="s">
        <v>218</v>
      </c>
      <c r="C83">
        <v>0</v>
      </c>
      <c r="D83">
        <v>0</v>
      </c>
      <c r="E83" t="s">
        <v>212</v>
      </c>
      <c r="F83" t="s">
        <v>215</v>
      </c>
    </row>
    <row r="84" spans="1:6" x14ac:dyDescent="0.3">
      <c r="A84">
        <v>81</v>
      </c>
      <c r="B84" t="s">
        <v>218</v>
      </c>
      <c r="C84">
        <v>0</v>
      </c>
      <c r="D84">
        <v>0</v>
      </c>
      <c r="E84" t="s">
        <v>212</v>
      </c>
      <c r="F84" t="s">
        <v>215</v>
      </c>
    </row>
    <row r="85" spans="1:6" x14ac:dyDescent="0.3">
      <c r="A85">
        <v>82</v>
      </c>
      <c r="B85" t="s">
        <v>218</v>
      </c>
      <c r="C85">
        <v>0</v>
      </c>
      <c r="D85">
        <v>0</v>
      </c>
      <c r="E85" t="s">
        <v>212</v>
      </c>
      <c r="F85" t="s">
        <v>215</v>
      </c>
    </row>
    <row r="86" spans="1:6" x14ac:dyDescent="0.3">
      <c r="A86">
        <v>83</v>
      </c>
      <c r="B86" t="s">
        <v>218</v>
      </c>
      <c r="C86">
        <v>0</v>
      </c>
      <c r="D86">
        <v>0</v>
      </c>
      <c r="E86" t="s">
        <v>212</v>
      </c>
      <c r="F86" t="s">
        <v>215</v>
      </c>
    </row>
    <row r="87" spans="1:6" x14ac:dyDescent="0.3">
      <c r="A87">
        <v>84</v>
      </c>
      <c r="B87" t="s">
        <v>218</v>
      </c>
      <c r="C87">
        <v>0</v>
      </c>
      <c r="D87">
        <v>0</v>
      </c>
      <c r="E87" t="s">
        <v>212</v>
      </c>
      <c r="F87" t="s">
        <v>215</v>
      </c>
    </row>
    <row r="88" spans="1:6" x14ac:dyDescent="0.3">
      <c r="A88">
        <v>85</v>
      </c>
      <c r="B88" t="s">
        <v>218</v>
      </c>
      <c r="C88">
        <v>0</v>
      </c>
      <c r="D88">
        <v>0</v>
      </c>
      <c r="E88" t="s">
        <v>212</v>
      </c>
      <c r="F88" t="s">
        <v>215</v>
      </c>
    </row>
    <row r="89" spans="1:6" x14ac:dyDescent="0.3">
      <c r="A89">
        <v>86</v>
      </c>
      <c r="B89" t="s">
        <v>218</v>
      </c>
      <c r="C89">
        <v>0</v>
      </c>
      <c r="D89">
        <v>0</v>
      </c>
      <c r="E89" t="s">
        <v>212</v>
      </c>
      <c r="F89" t="s">
        <v>215</v>
      </c>
    </row>
    <row r="90" spans="1:6" x14ac:dyDescent="0.3">
      <c r="A90">
        <v>87</v>
      </c>
      <c r="B90" t="s">
        <v>218</v>
      </c>
      <c r="C90">
        <v>0</v>
      </c>
      <c r="D90">
        <v>0</v>
      </c>
      <c r="E90" t="s">
        <v>212</v>
      </c>
      <c r="F90" t="s">
        <v>215</v>
      </c>
    </row>
    <row r="91" spans="1:6" x14ac:dyDescent="0.3">
      <c r="A91">
        <v>88</v>
      </c>
      <c r="B91" t="s">
        <v>218</v>
      </c>
      <c r="C91">
        <v>0</v>
      </c>
      <c r="D91">
        <v>0</v>
      </c>
      <c r="E91" t="s">
        <v>212</v>
      </c>
      <c r="F91" t="s">
        <v>215</v>
      </c>
    </row>
    <row r="92" spans="1:6" x14ac:dyDescent="0.3">
      <c r="A92">
        <v>89</v>
      </c>
      <c r="B92" t="s">
        <v>218</v>
      </c>
      <c r="C92">
        <v>0</v>
      </c>
      <c r="D92">
        <v>0</v>
      </c>
      <c r="E92" t="s">
        <v>212</v>
      </c>
      <c r="F92" t="s">
        <v>215</v>
      </c>
    </row>
    <row r="93" spans="1:6" x14ac:dyDescent="0.3">
      <c r="A93">
        <v>90</v>
      </c>
      <c r="B93" t="s">
        <v>218</v>
      </c>
      <c r="C93">
        <v>0</v>
      </c>
      <c r="D93">
        <v>0</v>
      </c>
      <c r="E93" t="s">
        <v>212</v>
      </c>
      <c r="F93" t="s">
        <v>215</v>
      </c>
    </row>
    <row r="94" spans="1:6" x14ac:dyDescent="0.3">
      <c r="A94">
        <v>91</v>
      </c>
      <c r="B94" t="s">
        <v>218</v>
      </c>
      <c r="C94">
        <v>0</v>
      </c>
      <c r="D94">
        <v>0</v>
      </c>
      <c r="E94" t="s">
        <v>212</v>
      </c>
      <c r="F94" t="s">
        <v>215</v>
      </c>
    </row>
    <row r="95" spans="1:6" x14ac:dyDescent="0.3">
      <c r="A95">
        <v>92</v>
      </c>
      <c r="B95" t="s">
        <v>218</v>
      </c>
      <c r="C95">
        <v>0</v>
      </c>
      <c r="D95">
        <v>0</v>
      </c>
      <c r="E95" t="s">
        <v>212</v>
      </c>
      <c r="F95" t="s">
        <v>215</v>
      </c>
    </row>
    <row r="96" spans="1:6" x14ac:dyDescent="0.3">
      <c r="A96">
        <v>93</v>
      </c>
      <c r="B96" t="s">
        <v>218</v>
      </c>
      <c r="C96">
        <v>0</v>
      </c>
      <c r="D96">
        <v>0</v>
      </c>
      <c r="E96" t="s">
        <v>212</v>
      </c>
      <c r="F96" t="s">
        <v>215</v>
      </c>
    </row>
    <row r="97" spans="1:6" x14ac:dyDescent="0.3">
      <c r="A97">
        <v>94</v>
      </c>
      <c r="B97" t="s">
        <v>218</v>
      </c>
      <c r="C97">
        <v>0</v>
      </c>
      <c r="D97">
        <v>0</v>
      </c>
      <c r="E97" t="s">
        <v>212</v>
      </c>
      <c r="F97" t="s">
        <v>215</v>
      </c>
    </row>
    <row r="98" spans="1:6" x14ac:dyDescent="0.3">
      <c r="A98">
        <v>95</v>
      </c>
      <c r="B98" t="s">
        <v>218</v>
      </c>
      <c r="C98">
        <v>0</v>
      </c>
      <c r="D98">
        <v>0</v>
      </c>
      <c r="E98" t="s">
        <v>212</v>
      </c>
      <c r="F98" t="s">
        <v>215</v>
      </c>
    </row>
    <row r="99" spans="1:6" x14ac:dyDescent="0.3">
      <c r="A99">
        <v>96</v>
      </c>
      <c r="B99" t="s">
        <v>218</v>
      </c>
      <c r="C99">
        <v>0</v>
      </c>
      <c r="D99">
        <v>0</v>
      </c>
      <c r="E99" t="s">
        <v>212</v>
      </c>
      <c r="F99" t="s">
        <v>215</v>
      </c>
    </row>
    <row r="100" spans="1:6" x14ac:dyDescent="0.3">
      <c r="A100">
        <v>97</v>
      </c>
      <c r="B100" t="s">
        <v>218</v>
      </c>
      <c r="C100">
        <v>0</v>
      </c>
      <c r="D100">
        <v>0</v>
      </c>
      <c r="E100" t="s">
        <v>212</v>
      </c>
      <c r="F100" t="s">
        <v>215</v>
      </c>
    </row>
    <row r="101" spans="1:6" x14ac:dyDescent="0.3">
      <c r="A101">
        <v>98</v>
      </c>
      <c r="B101" t="s">
        <v>218</v>
      </c>
      <c r="C101">
        <v>0</v>
      </c>
      <c r="D101">
        <v>0</v>
      </c>
      <c r="E101" t="s">
        <v>212</v>
      </c>
      <c r="F101" t="s">
        <v>215</v>
      </c>
    </row>
    <row r="102" spans="1:6" x14ac:dyDescent="0.3">
      <c r="A102">
        <v>99</v>
      </c>
      <c r="B102" t="s">
        <v>218</v>
      </c>
      <c r="C102">
        <v>0</v>
      </c>
      <c r="D102">
        <v>0</v>
      </c>
      <c r="E102" t="s">
        <v>212</v>
      </c>
      <c r="F102" t="s">
        <v>215</v>
      </c>
    </row>
    <row r="103" spans="1:6" x14ac:dyDescent="0.3">
      <c r="A103">
        <v>100</v>
      </c>
      <c r="B103" t="s">
        <v>218</v>
      </c>
      <c r="C103">
        <v>0</v>
      </c>
      <c r="D103">
        <v>0</v>
      </c>
      <c r="E103" t="s">
        <v>212</v>
      </c>
      <c r="F103" t="s">
        <v>215</v>
      </c>
    </row>
    <row r="104" spans="1:6" x14ac:dyDescent="0.3">
      <c r="A104">
        <v>101</v>
      </c>
      <c r="B104" t="s">
        <v>218</v>
      </c>
      <c r="C104">
        <v>0</v>
      </c>
      <c r="D104">
        <v>0</v>
      </c>
      <c r="E104" t="s">
        <v>212</v>
      </c>
      <c r="F104" t="s">
        <v>215</v>
      </c>
    </row>
    <row r="105" spans="1:6" x14ac:dyDescent="0.3">
      <c r="A105">
        <v>102</v>
      </c>
      <c r="B105" t="s">
        <v>218</v>
      </c>
      <c r="C105">
        <v>0</v>
      </c>
      <c r="D105">
        <v>0</v>
      </c>
      <c r="E105" t="s">
        <v>212</v>
      </c>
      <c r="F105" t="s">
        <v>215</v>
      </c>
    </row>
    <row r="106" spans="1:6" x14ac:dyDescent="0.3">
      <c r="A106">
        <v>103</v>
      </c>
      <c r="B106" t="s">
        <v>218</v>
      </c>
      <c r="C106">
        <v>0</v>
      </c>
      <c r="D106">
        <v>0</v>
      </c>
      <c r="E106" t="s">
        <v>212</v>
      </c>
      <c r="F106" t="s">
        <v>215</v>
      </c>
    </row>
    <row r="107" spans="1:6" x14ac:dyDescent="0.3">
      <c r="A107">
        <v>104</v>
      </c>
      <c r="B107" t="s">
        <v>218</v>
      </c>
      <c r="C107">
        <v>0</v>
      </c>
      <c r="D107">
        <v>0</v>
      </c>
      <c r="E107" t="s">
        <v>212</v>
      </c>
      <c r="F107" t="s">
        <v>215</v>
      </c>
    </row>
    <row r="108" spans="1:6" x14ac:dyDescent="0.3">
      <c r="A108">
        <v>105</v>
      </c>
      <c r="B108" t="s">
        <v>218</v>
      </c>
      <c r="C108">
        <v>0</v>
      </c>
      <c r="D108">
        <v>0</v>
      </c>
      <c r="E108" t="s">
        <v>212</v>
      </c>
      <c r="F108" t="s">
        <v>215</v>
      </c>
    </row>
    <row r="109" spans="1:6" x14ac:dyDescent="0.3">
      <c r="A109">
        <v>106</v>
      </c>
      <c r="B109" t="s">
        <v>218</v>
      </c>
      <c r="C109">
        <v>0</v>
      </c>
      <c r="D109">
        <v>0</v>
      </c>
      <c r="E109" t="s">
        <v>212</v>
      </c>
      <c r="F109" t="s">
        <v>215</v>
      </c>
    </row>
    <row r="110" spans="1:6" x14ac:dyDescent="0.3">
      <c r="A110">
        <v>107</v>
      </c>
      <c r="B110" t="s">
        <v>218</v>
      </c>
      <c r="C110">
        <v>0</v>
      </c>
      <c r="D110">
        <v>0</v>
      </c>
      <c r="E110" t="s">
        <v>212</v>
      </c>
      <c r="F110" t="s">
        <v>215</v>
      </c>
    </row>
    <row r="111" spans="1:6" x14ac:dyDescent="0.3">
      <c r="A111">
        <v>108</v>
      </c>
      <c r="B111" t="s">
        <v>218</v>
      </c>
      <c r="C111">
        <v>0</v>
      </c>
      <c r="D111">
        <v>0</v>
      </c>
      <c r="E111" t="s">
        <v>212</v>
      </c>
      <c r="F111" t="s">
        <v>215</v>
      </c>
    </row>
    <row r="112" spans="1:6" x14ac:dyDescent="0.3">
      <c r="A112">
        <v>109</v>
      </c>
      <c r="B112" t="s">
        <v>218</v>
      </c>
      <c r="C112">
        <v>0</v>
      </c>
      <c r="D112">
        <v>0</v>
      </c>
      <c r="E112" t="s">
        <v>212</v>
      </c>
      <c r="F112" t="s">
        <v>215</v>
      </c>
    </row>
    <row r="113" spans="1:6" x14ac:dyDescent="0.3">
      <c r="A113">
        <v>110</v>
      </c>
      <c r="B113" t="s">
        <v>218</v>
      </c>
      <c r="C113">
        <v>0</v>
      </c>
      <c r="D113">
        <v>0</v>
      </c>
      <c r="E113" t="s">
        <v>212</v>
      </c>
      <c r="F113" t="s">
        <v>215</v>
      </c>
    </row>
    <row r="114" spans="1:6" x14ac:dyDescent="0.3">
      <c r="A114">
        <v>111</v>
      </c>
      <c r="B114" t="s">
        <v>218</v>
      </c>
      <c r="C114">
        <v>0</v>
      </c>
      <c r="D114">
        <v>0</v>
      </c>
      <c r="E114" t="s">
        <v>212</v>
      </c>
      <c r="F114" t="s">
        <v>215</v>
      </c>
    </row>
    <row r="115" spans="1:6" x14ac:dyDescent="0.3">
      <c r="A115">
        <v>112</v>
      </c>
      <c r="B115" t="s">
        <v>218</v>
      </c>
      <c r="C115">
        <v>0</v>
      </c>
      <c r="D115">
        <v>0</v>
      </c>
      <c r="E115" t="s">
        <v>212</v>
      </c>
      <c r="F115" t="s">
        <v>215</v>
      </c>
    </row>
    <row r="116" spans="1:6" x14ac:dyDescent="0.3">
      <c r="A116">
        <v>113</v>
      </c>
      <c r="B116" t="s">
        <v>218</v>
      </c>
      <c r="C116">
        <v>0</v>
      </c>
      <c r="D116">
        <v>0</v>
      </c>
      <c r="E116" t="s">
        <v>212</v>
      </c>
      <c r="F116" t="s">
        <v>215</v>
      </c>
    </row>
    <row r="117" spans="1:6" x14ac:dyDescent="0.3">
      <c r="A117">
        <v>114</v>
      </c>
      <c r="B117" t="s">
        <v>218</v>
      </c>
      <c r="C117">
        <v>0</v>
      </c>
      <c r="D117">
        <v>0</v>
      </c>
      <c r="E117" t="s">
        <v>212</v>
      </c>
      <c r="F117" t="s">
        <v>215</v>
      </c>
    </row>
    <row r="118" spans="1:6" x14ac:dyDescent="0.3">
      <c r="A118">
        <v>115</v>
      </c>
      <c r="B118" t="s">
        <v>218</v>
      </c>
      <c r="C118">
        <v>0</v>
      </c>
      <c r="D118">
        <v>0</v>
      </c>
      <c r="E118" t="s">
        <v>212</v>
      </c>
      <c r="F118" t="s">
        <v>215</v>
      </c>
    </row>
    <row r="119" spans="1:6" x14ac:dyDescent="0.3">
      <c r="A119">
        <v>116</v>
      </c>
      <c r="B119" t="s">
        <v>218</v>
      </c>
      <c r="C119">
        <v>0</v>
      </c>
      <c r="D119">
        <v>0</v>
      </c>
      <c r="E119" t="s">
        <v>212</v>
      </c>
      <c r="F119" t="s">
        <v>215</v>
      </c>
    </row>
    <row r="120" spans="1:6" x14ac:dyDescent="0.3">
      <c r="A120">
        <v>117</v>
      </c>
      <c r="B120" t="s">
        <v>218</v>
      </c>
      <c r="C120">
        <v>0</v>
      </c>
      <c r="D120">
        <v>0</v>
      </c>
      <c r="E120" t="s">
        <v>212</v>
      </c>
      <c r="F120" t="s">
        <v>215</v>
      </c>
    </row>
    <row r="121" spans="1:6" x14ac:dyDescent="0.3">
      <c r="A121">
        <v>118</v>
      </c>
      <c r="B121" t="s">
        <v>218</v>
      </c>
      <c r="C121">
        <v>0</v>
      </c>
      <c r="D121">
        <v>0</v>
      </c>
      <c r="E121" t="s">
        <v>212</v>
      </c>
      <c r="F121" t="s">
        <v>215</v>
      </c>
    </row>
    <row r="122" spans="1:6" x14ac:dyDescent="0.3">
      <c r="A122">
        <v>119</v>
      </c>
      <c r="B122" t="s">
        <v>218</v>
      </c>
      <c r="C122">
        <v>0</v>
      </c>
      <c r="D122">
        <v>0</v>
      </c>
      <c r="E122" t="s">
        <v>212</v>
      </c>
      <c r="F122" t="s">
        <v>215</v>
      </c>
    </row>
    <row r="123" spans="1:6" x14ac:dyDescent="0.3">
      <c r="A123">
        <v>120</v>
      </c>
      <c r="B123" t="s">
        <v>218</v>
      </c>
      <c r="C123">
        <v>0</v>
      </c>
      <c r="D123">
        <v>0</v>
      </c>
      <c r="E123" t="s">
        <v>212</v>
      </c>
      <c r="F123" t="s">
        <v>215</v>
      </c>
    </row>
    <row r="124" spans="1:6" x14ac:dyDescent="0.3">
      <c r="A124">
        <v>121</v>
      </c>
      <c r="B124" t="s">
        <v>218</v>
      </c>
      <c r="C124">
        <v>0</v>
      </c>
      <c r="D124">
        <v>0</v>
      </c>
      <c r="E124" t="s">
        <v>212</v>
      </c>
      <c r="F124" t="s">
        <v>215</v>
      </c>
    </row>
    <row r="125" spans="1:6" x14ac:dyDescent="0.3">
      <c r="A125">
        <v>122</v>
      </c>
      <c r="B125" t="s">
        <v>218</v>
      </c>
      <c r="C125">
        <v>0</v>
      </c>
      <c r="D125">
        <v>0</v>
      </c>
      <c r="E125" t="s">
        <v>212</v>
      </c>
      <c r="F125" t="s">
        <v>215</v>
      </c>
    </row>
    <row r="126" spans="1:6" x14ac:dyDescent="0.3">
      <c r="A126">
        <v>123</v>
      </c>
      <c r="B126" t="s">
        <v>218</v>
      </c>
      <c r="C126">
        <v>0</v>
      </c>
      <c r="D126">
        <v>0</v>
      </c>
      <c r="E126" t="s">
        <v>212</v>
      </c>
      <c r="F126" t="s">
        <v>215</v>
      </c>
    </row>
    <row r="127" spans="1:6" x14ac:dyDescent="0.3">
      <c r="A127">
        <v>124</v>
      </c>
      <c r="B127" t="s">
        <v>218</v>
      </c>
      <c r="C127">
        <v>0</v>
      </c>
      <c r="D127">
        <v>0</v>
      </c>
      <c r="E127" t="s">
        <v>212</v>
      </c>
      <c r="F127" t="s">
        <v>215</v>
      </c>
    </row>
    <row r="128" spans="1:6" x14ac:dyDescent="0.3">
      <c r="A128">
        <v>125</v>
      </c>
      <c r="B128" t="s">
        <v>218</v>
      </c>
      <c r="C128">
        <v>0</v>
      </c>
      <c r="D128">
        <v>0</v>
      </c>
      <c r="E128" t="s">
        <v>212</v>
      </c>
      <c r="F128" t="s">
        <v>215</v>
      </c>
    </row>
    <row r="129" spans="1:6" x14ac:dyDescent="0.3">
      <c r="A129">
        <v>126</v>
      </c>
      <c r="B129" t="s">
        <v>218</v>
      </c>
      <c r="C129">
        <v>0</v>
      </c>
      <c r="D129">
        <v>0</v>
      </c>
      <c r="E129" t="s">
        <v>212</v>
      </c>
      <c r="F129" t="s">
        <v>215</v>
      </c>
    </row>
    <row r="130" spans="1:6" x14ac:dyDescent="0.3">
      <c r="A130">
        <v>127</v>
      </c>
      <c r="B130" t="s">
        <v>218</v>
      </c>
      <c r="C130">
        <v>0</v>
      </c>
      <c r="D130">
        <v>0</v>
      </c>
      <c r="E130" t="s">
        <v>212</v>
      </c>
      <c r="F130" t="s">
        <v>215</v>
      </c>
    </row>
    <row r="131" spans="1:6" x14ac:dyDescent="0.3">
      <c r="A131">
        <v>128</v>
      </c>
      <c r="B131" t="s">
        <v>218</v>
      </c>
      <c r="C131">
        <v>0</v>
      </c>
      <c r="D131">
        <v>0</v>
      </c>
      <c r="E131" t="s">
        <v>212</v>
      </c>
      <c r="F131" t="s">
        <v>215</v>
      </c>
    </row>
    <row r="132" spans="1:6" x14ac:dyDescent="0.3">
      <c r="A132">
        <v>129</v>
      </c>
      <c r="B132" t="s">
        <v>218</v>
      </c>
      <c r="C132">
        <v>0</v>
      </c>
      <c r="D132">
        <v>0</v>
      </c>
      <c r="E132" t="s">
        <v>212</v>
      </c>
      <c r="F132" t="s">
        <v>215</v>
      </c>
    </row>
    <row r="133" spans="1:6" x14ac:dyDescent="0.3">
      <c r="A133">
        <v>130</v>
      </c>
      <c r="B133" t="s">
        <v>218</v>
      </c>
      <c r="C133">
        <v>0</v>
      </c>
      <c r="D133">
        <v>0</v>
      </c>
      <c r="E133" t="s">
        <v>212</v>
      </c>
      <c r="F133" t="s">
        <v>215</v>
      </c>
    </row>
    <row r="134" spans="1:6" x14ac:dyDescent="0.3">
      <c r="A134">
        <v>131</v>
      </c>
      <c r="B134" t="s">
        <v>218</v>
      </c>
      <c r="C134">
        <v>0</v>
      </c>
      <c r="D134">
        <v>0</v>
      </c>
      <c r="E134" t="s">
        <v>212</v>
      </c>
      <c r="F134" t="s">
        <v>215</v>
      </c>
    </row>
    <row r="135" spans="1:6" x14ac:dyDescent="0.3">
      <c r="A135">
        <v>132</v>
      </c>
      <c r="B135" t="s">
        <v>218</v>
      </c>
      <c r="C135">
        <v>0</v>
      </c>
      <c r="D135">
        <v>0</v>
      </c>
      <c r="E135" t="s">
        <v>212</v>
      </c>
      <c r="F135" t="s">
        <v>215</v>
      </c>
    </row>
    <row r="136" spans="1:6" x14ac:dyDescent="0.3">
      <c r="A136">
        <v>133</v>
      </c>
      <c r="B136" t="s">
        <v>218</v>
      </c>
      <c r="C136">
        <v>0</v>
      </c>
      <c r="D136">
        <v>0</v>
      </c>
      <c r="E136" t="s">
        <v>212</v>
      </c>
      <c r="F136" t="s">
        <v>215</v>
      </c>
    </row>
    <row r="137" spans="1:6" x14ac:dyDescent="0.3">
      <c r="A137">
        <v>134</v>
      </c>
      <c r="B137" t="s">
        <v>218</v>
      </c>
      <c r="C137">
        <v>0</v>
      </c>
      <c r="D137">
        <v>0</v>
      </c>
      <c r="E137" t="s">
        <v>212</v>
      </c>
      <c r="F137" t="s">
        <v>215</v>
      </c>
    </row>
    <row r="138" spans="1:6" x14ac:dyDescent="0.3">
      <c r="A138">
        <v>135</v>
      </c>
      <c r="B138" t="s">
        <v>218</v>
      </c>
      <c r="C138">
        <v>0</v>
      </c>
      <c r="D138">
        <v>0</v>
      </c>
      <c r="E138" t="s">
        <v>212</v>
      </c>
      <c r="F138" t="s">
        <v>215</v>
      </c>
    </row>
    <row r="139" spans="1:6" x14ac:dyDescent="0.3">
      <c r="A139">
        <v>136</v>
      </c>
      <c r="B139" t="s">
        <v>218</v>
      </c>
      <c r="C139">
        <v>0</v>
      </c>
      <c r="D139">
        <v>0</v>
      </c>
      <c r="E139" t="s">
        <v>212</v>
      </c>
      <c r="F139" t="s">
        <v>215</v>
      </c>
    </row>
    <row r="140" spans="1:6" x14ac:dyDescent="0.3">
      <c r="A140">
        <v>137</v>
      </c>
      <c r="B140" t="s">
        <v>218</v>
      </c>
      <c r="C140">
        <v>0</v>
      </c>
      <c r="D140">
        <v>0</v>
      </c>
      <c r="E140" t="s">
        <v>212</v>
      </c>
      <c r="F140" t="s">
        <v>215</v>
      </c>
    </row>
    <row r="141" spans="1:6" x14ac:dyDescent="0.3">
      <c r="A141">
        <v>138</v>
      </c>
      <c r="B141" t="s">
        <v>218</v>
      </c>
      <c r="C141">
        <v>0</v>
      </c>
      <c r="D141">
        <v>0</v>
      </c>
      <c r="E141" t="s">
        <v>212</v>
      </c>
      <c r="F141" t="s">
        <v>215</v>
      </c>
    </row>
    <row r="142" spans="1:6" x14ac:dyDescent="0.3">
      <c r="A142">
        <v>139</v>
      </c>
      <c r="B142" t="s">
        <v>218</v>
      </c>
      <c r="C142">
        <v>0</v>
      </c>
      <c r="D142">
        <v>0</v>
      </c>
      <c r="E142" t="s">
        <v>212</v>
      </c>
      <c r="F142" t="s">
        <v>215</v>
      </c>
    </row>
    <row r="143" spans="1:6" x14ac:dyDescent="0.3">
      <c r="A143">
        <v>140</v>
      </c>
      <c r="B143" t="s">
        <v>218</v>
      </c>
      <c r="C143">
        <v>0</v>
      </c>
      <c r="D143">
        <v>0</v>
      </c>
      <c r="E143" t="s">
        <v>212</v>
      </c>
      <c r="F143" t="s">
        <v>215</v>
      </c>
    </row>
    <row r="144" spans="1:6" x14ac:dyDescent="0.3">
      <c r="A144">
        <v>141</v>
      </c>
      <c r="B144" t="s">
        <v>218</v>
      </c>
      <c r="C144">
        <v>0</v>
      </c>
      <c r="D144">
        <v>0</v>
      </c>
      <c r="E144" t="s">
        <v>212</v>
      </c>
      <c r="F144" t="s">
        <v>215</v>
      </c>
    </row>
    <row r="145" spans="1:6" x14ac:dyDescent="0.3">
      <c r="A145">
        <v>142</v>
      </c>
      <c r="B145" t="s">
        <v>218</v>
      </c>
      <c r="C145">
        <v>0</v>
      </c>
      <c r="D145">
        <v>0</v>
      </c>
      <c r="E145" t="s">
        <v>212</v>
      </c>
      <c r="F145" t="s">
        <v>215</v>
      </c>
    </row>
    <row r="146" spans="1:6" x14ac:dyDescent="0.3">
      <c r="A146">
        <v>143</v>
      </c>
      <c r="B146" t="s">
        <v>218</v>
      </c>
      <c r="C146">
        <v>0</v>
      </c>
      <c r="D146">
        <v>0</v>
      </c>
      <c r="E146" t="s">
        <v>212</v>
      </c>
      <c r="F146" t="s">
        <v>215</v>
      </c>
    </row>
    <row r="147" spans="1:6" x14ac:dyDescent="0.3">
      <c r="A147">
        <v>144</v>
      </c>
      <c r="B147" t="s">
        <v>218</v>
      </c>
      <c r="C147">
        <v>0</v>
      </c>
      <c r="D147">
        <v>0</v>
      </c>
      <c r="E147" t="s">
        <v>212</v>
      </c>
      <c r="F147" t="s">
        <v>215</v>
      </c>
    </row>
    <row r="148" spans="1:6" x14ac:dyDescent="0.3">
      <c r="A148">
        <v>145</v>
      </c>
      <c r="B148" t="s">
        <v>218</v>
      </c>
      <c r="C148">
        <v>0</v>
      </c>
      <c r="D148">
        <v>0</v>
      </c>
      <c r="E148" t="s">
        <v>212</v>
      </c>
      <c r="F148" t="s">
        <v>215</v>
      </c>
    </row>
    <row r="149" spans="1:6" x14ac:dyDescent="0.3">
      <c r="A149">
        <v>146</v>
      </c>
      <c r="B149" t="s">
        <v>218</v>
      </c>
      <c r="C149">
        <v>0</v>
      </c>
      <c r="D149">
        <v>0</v>
      </c>
      <c r="E149" t="s">
        <v>212</v>
      </c>
      <c r="F149" t="s">
        <v>215</v>
      </c>
    </row>
    <row r="150" spans="1:6" x14ac:dyDescent="0.3">
      <c r="A150">
        <v>147</v>
      </c>
      <c r="B150" t="s">
        <v>218</v>
      </c>
      <c r="C150">
        <v>0</v>
      </c>
      <c r="D150">
        <v>0</v>
      </c>
      <c r="E150" t="s">
        <v>212</v>
      </c>
      <c r="F150" t="s">
        <v>215</v>
      </c>
    </row>
    <row r="151" spans="1:6" x14ac:dyDescent="0.3">
      <c r="A151">
        <v>148</v>
      </c>
      <c r="B151" t="s">
        <v>218</v>
      </c>
      <c r="C151">
        <v>0</v>
      </c>
      <c r="D151">
        <v>0</v>
      </c>
      <c r="E151" t="s">
        <v>212</v>
      </c>
      <c r="F151" t="s">
        <v>215</v>
      </c>
    </row>
    <row r="152" spans="1:6" x14ac:dyDescent="0.3">
      <c r="A152">
        <v>149</v>
      </c>
      <c r="B152" t="s">
        <v>218</v>
      </c>
      <c r="C152">
        <v>0</v>
      </c>
      <c r="D152">
        <v>0</v>
      </c>
      <c r="E152" t="s">
        <v>212</v>
      </c>
      <c r="F152" t="s">
        <v>215</v>
      </c>
    </row>
    <row r="153" spans="1:6" x14ac:dyDescent="0.3">
      <c r="A153">
        <v>150</v>
      </c>
      <c r="B153" t="s">
        <v>218</v>
      </c>
      <c r="C153">
        <v>0</v>
      </c>
      <c r="D153">
        <v>0</v>
      </c>
      <c r="E153" t="s">
        <v>212</v>
      </c>
      <c r="F153" t="s">
        <v>215</v>
      </c>
    </row>
    <row r="154" spans="1:6" x14ac:dyDescent="0.3">
      <c r="A154">
        <v>151</v>
      </c>
      <c r="B154" t="s">
        <v>218</v>
      </c>
      <c r="C154">
        <v>0</v>
      </c>
      <c r="D154">
        <v>0</v>
      </c>
      <c r="E154" t="s">
        <v>212</v>
      </c>
      <c r="F154" t="s">
        <v>215</v>
      </c>
    </row>
    <row r="155" spans="1:6" x14ac:dyDescent="0.3">
      <c r="A155">
        <v>152</v>
      </c>
      <c r="B155" t="s">
        <v>218</v>
      </c>
      <c r="C155">
        <v>0</v>
      </c>
      <c r="D155">
        <v>0</v>
      </c>
      <c r="E155" t="s">
        <v>212</v>
      </c>
      <c r="F155" t="s">
        <v>215</v>
      </c>
    </row>
    <row r="156" spans="1:6" x14ac:dyDescent="0.3">
      <c r="A156">
        <v>153</v>
      </c>
      <c r="B156" t="s">
        <v>218</v>
      </c>
      <c r="C156">
        <v>0</v>
      </c>
      <c r="D156">
        <v>0</v>
      </c>
      <c r="E156" t="s">
        <v>212</v>
      </c>
      <c r="F156" t="s">
        <v>215</v>
      </c>
    </row>
    <row r="157" spans="1:6" x14ac:dyDescent="0.3">
      <c r="A157">
        <v>154</v>
      </c>
      <c r="B157" t="s">
        <v>218</v>
      </c>
      <c r="C157">
        <v>0</v>
      </c>
      <c r="D157">
        <v>0</v>
      </c>
      <c r="E157" t="s">
        <v>212</v>
      </c>
      <c r="F157" t="s">
        <v>215</v>
      </c>
    </row>
    <row r="158" spans="1:6" x14ac:dyDescent="0.3">
      <c r="A158">
        <v>155</v>
      </c>
      <c r="B158" t="s">
        <v>218</v>
      </c>
      <c r="C158">
        <v>0</v>
      </c>
      <c r="D158">
        <v>0</v>
      </c>
      <c r="E158" t="s">
        <v>212</v>
      </c>
      <c r="F158" t="s">
        <v>215</v>
      </c>
    </row>
    <row r="159" spans="1:6" x14ac:dyDescent="0.3">
      <c r="A159">
        <v>156</v>
      </c>
      <c r="B159" t="s">
        <v>218</v>
      </c>
      <c r="C159">
        <v>0</v>
      </c>
      <c r="D159">
        <v>0</v>
      </c>
      <c r="E159" t="s">
        <v>212</v>
      </c>
      <c r="F159" t="s">
        <v>215</v>
      </c>
    </row>
    <row r="160" spans="1:6" x14ac:dyDescent="0.3">
      <c r="A160">
        <v>157</v>
      </c>
      <c r="B160" t="s">
        <v>218</v>
      </c>
      <c r="C160">
        <v>0</v>
      </c>
      <c r="D160">
        <v>0</v>
      </c>
      <c r="E160" t="s">
        <v>212</v>
      </c>
      <c r="F160" t="s">
        <v>215</v>
      </c>
    </row>
    <row r="161" spans="1:6" x14ac:dyDescent="0.3">
      <c r="A161">
        <v>158</v>
      </c>
      <c r="B161" t="s">
        <v>218</v>
      </c>
      <c r="C161">
        <v>0</v>
      </c>
      <c r="D161">
        <v>0</v>
      </c>
      <c r="E161" t="s">
        <v>212</v>
      </c>
      <c r="F161" t="s">
        <v>215</v>
      </c>
    </row>
    <row r="162" spans="1:6" x14ac:dyDescent="0.3">
      <c r="A162">
        <v>159</v>
      </c>
      <c r="B162" t="s">
        <v>218</v>
      </c>
      <c r="C162">
        <v>0</v>
      </c>
      <c r="D162">
        <v>0</v>
      </c>
      <c r="E162" t="s">
        <v>212</v>
      </c>
      <c r="F162" t="s">
        <v>215</v>
      </c>
    </row>
    <row r="163" spans="1:6" x14ac:dyDescent="0.3">
      <c r="A163">
        <v>160</v>
      </c>
      <c r="B163" t="s">
        <v>218</v>
      </c>
      <c r="C163">
        <v>0</v>
      </c>
      <c r="D163">
        <v>0</v>
      </c>
      <c r="E163" t="s">
        <v>212</v>
      </c>
      <c r="F163" t="s">
        <v>215</v>
      </c>
    </row>
    <row r="164" spans="1:6" x14ac:dyDescent="0.3">
      <c r="A164">
        <v>161</v>
      </c>
      <c r="B164" t="s">
        <v>218</v>
      </c>
      <c r="C164">
        <v>0</v>
      </c>
      <c r="D164">
        <v>0</v>
      </c>
      <c r="E164" t="s">
        <v>212</v>
      </c>
      <c r="F164" t="s">
        <v>215</v>
      </c>
    </row>
    <row r="165" spans="1:6" x14ac:dyDescent="0.3">
      <c r="A165">
        <v>162</v>
      </c>
      <c r="B165" t="s">
        <v>218</v>
      </c>
      <c r="C165">
        <v>0</v>
      </c>
      <c r="D165">
        <v>0</v>
      </c>
      <c r="E165" t="s">
        <v>212</v>
      </c>
      <c r="F165" t="s">
        <v>215</v>
      </c>
    </row>
    <row r="166" spans="1:6" x14ac:dyDescent="0.3">
      <c r="A166">
        <v>163</v>
      </c>
      <c r="B166" t="s">
        <v>218</v>
      </c>
      <c r="C166">
        <v>0</v>
      </c>
      <c r="D166">
        <v>0</v>
      </c>
      <c r="E166" t="s">
        <v>212</v>
      </c>
      <c r="F166" t="s">
        <v>215</v>
      </c>
    </row>
    <row r="167" spans="1:6" x14ac:dyDescent="0.3">
      <c r="A167">
        <v>164</v>
      </c>
      <c r="B167" t="s">
        <v>218</v>
      </c>
      <c r="C167">
        <v>0</v>
      </c>
      <c r="D167">
        <v>0</v>
      </c>
      <c r="E167" t="s">
        <v>212</v>
      </c>
      <c r="F167" t="s">
        <v>215</v>
      </c>
    </row>
    <row r="168" spans="1:6" x14ac:dyDescent="0.3">
      <c r="A168">
        <v>165</v>
      </c>
      <c r="B168" t="s">
        <v>218</v>
      </c>
      <c r="C168">
        <v>0</v>
      </c>
      <c r="D168">
        <v>0</v>
      </c>
      <c r="E168" t="s">
        <v>212</v>
      </c>
      <c r="F168" t="s">
        <v>215</v>
      </c>
    </row>
    <row r="169" spans="1:6" x14ac:dyDescent="0.3">
      <c r="A169">
        <v>166</v>
      </c>
      <c r="B169" t="s">
        <v>218</v>
      </c>
      <c r="C169">
        <v>0</v>
      </c>
      <c r="D169">
        <v>0</v>
      </c>
      <c r="E169" t="s">
        <v>212</v>
      </c>
      <c r="F169" t="s">
        <v>215</v>
      </c>
    </row>
    <row r="170" spans="1:6" x14ac:dyDescent="0.3">
      <c r="A170">
        <v>167</v>
      </c>
      <c r="B170" t="s">
        <v>218</v>
      </c>
      <c r="C170">
        <v>0</v>
      </c>
      <c r="D170">
        <v>0</v>
      </c>
      <c r="E170" t="s">
        <v>212</v>
      </c>
      <c r="F170" t="s">
        <v>215</v>
      </c>
    </row>
    <row r="171" spans="1:6" x14ac:dyDescent="0.3">
      <c r="A171">
        <v>168</v>
      </c>
      <c r="B171" t="s">
        <v>218</v>
      </c>
      <c r="C171">
        <v>0</v>
      </c>
      <c r="D171">
        <v>0</v>
      </c>
      <c r="E171" t="s">
        <v>212</v>
      </c>
      <c r="F171" t="s">
        <v>215</v>
      </c>
    </row>
    <row r="172" spans="1:6" x14ac:dyDescent="0.3">
      <c r="A172">
        <v>169</v>
      </c>
      <c r="B172" t="s">
        <v>218</v>
      </c>
      <c r="C172">
        <v>0</v>
      </c>
      <c r="D172">
        <v>0</v>
      </c>
      <c r="E172" t="s">
        <v>212</v>
      </c>
      <c r="F172" t="s">
        <v>215</v>
      </c>
    </row>
    <row r="173" spans="1:6" x14ac:dyDescent="0.3">
      <c r="A173">
        <v>170</v>
      </c>
      <c r="B173" t="s">
        <v>218</v>
      </c>
      <c r="C173">
        <v>0</v>
      </c>
      <c r="D173">
        <v>0</v>
      </c>
      <c r="E173" t="s">
        <v>212</v>
      </c>
      <c r="F173" t="s">
        <v>215</v>
      </c>
    </row>
    <row r="174" spans="1:6" x14ac:dyDescent="0.3">
      <c r="A174">
        <v>171</v>
      </c>
      <c r="B174" t="s">
        <v>218</v>
      </c>
      <c r="C174">
        <v>0</v>
      </c>
      <c r="D174">
        <v>0</v>
      </c>
      <c r="E174" t="s">
        <v>212</v>
      </c>
      <c r="F174" t="s">
        <v>215</v>
      </c>
    </row>
    <row r="175" spans="1:6" x14ac:dyDescent="0.3">
      <c r="A175">
        <v>172</v>
      </c>
      <c r="B175" t="s">
        <v>218</v>
      </c>
      <c r="C175">
        <v>0</v>
      </c>
      <c r="D175">
        <v>0</v>
      </c>
      <c r="E175" t="s">
        <v>212</v>
      </c>
      <c r="F175" t="s">
        <v>215</v>
      </c>
    </row>
    <row r="176" spans="1:6" x14ac:dyDescent="0.3">
      <c r="A176">
        <v>173</v>
      </c>
      <c r="B176" t="s">
        <v>218</v>
      </c>
      <c r="C176">
        <v>0</v>
      </c>
      <c r="D176">
        <v>0</v>
      </c>
      <c r="E176" t="s">
        <v>212</v>
      </c>
      <c r="F176" t="s">
        <v>215</v>
      </c>
    </row>
    <row r="177" spans="1:6" x14ac:dyDescent="0.3">
      <c r="A177">
        <v>174</v>
      </c>
      <c r="B177" t="s">
        <v>218</v>
      </c>
      <c r="C177">
        <v>0</v>
      </c>
      <c r="D177">
        <v>0</v>
      </c>
      <c r="E177" t="s">
        <v>212</v>
      </c>
      <c r="F177" t="s">
        <v>215</v>
      </c>
    </row>
    <row r="178" spans="1:6" x14ac:dyDescent="0.3">
      <c r="A178">
        <v>175</v>
      </c>
      <c r="B178" t="s">
        <v>218</v>
      </c>
      <c r="C178">
        <v>0</v>
      </c>
      <c r="D178">
        <v>0</v>
      </c>
      <c r="E178" t="s">
        <v>212</v>
      </c>
      <c r="F178" t="s">
        <v>215</v>
      </c>
    </row>
    <row r="179" spans="1:6" x14ac:dyDescent="0.3">
      <c r="A179">
        <v>176</v>
      </c>
      <c r="B179" t="s">
        <v>218</v>
      </c>
      <c r="C179">
        <v>0</v>
      </c>
      <c r="D179">
        <v>0</v>
      </c>
      <c r="E179" t="s">
        <v>212</v>
      </c>
      <c r="F179" t="s">
        <v>215</v>
      </c>
    </row>
    <row r="180" spans="1:6" x14ac:dyDescent="0.3">
      <c r="A180">
        <v>177</v>
      </c>
      <c r="B180" t="s">
        <v>218</v>
      </c>
      <c r="C180">
        <v>0</v>
      </c>
      <c r="D180">
        <v>0</v>
      </c>
      <c r="E180" t="s">
        <v>212</v>
      </c>
      <c r="F180" t="s">
        <v>215</v>
      </c>
    </row>
    <row r="181" spans="1:6" x14ac:dyDescent="0.3">
      <c r="A181">
        <v>178</v>
      </c>
      <c r="B181" t="s">
        <v>218</v>
      </c>
      <c r="C181">
        <v>0</v>
      </c>
      <c r="D181">
        <v>0</v>
      </c>
      <c r="E181" t="s">
        <v>212</v>
      </c>
      <c r="F181" t="s">
        <v>215</v>
      </c>
    </row>
    <row r="182" spans="1:6" x14ac:dyDescent="0.3">
      <c r="A182">
        <v>179</v>
      </c>
      <c r="B182" t="s">
        <v>218</v>
      </c>
      <c r="C182">
        <v>0</v>
      </c>
      <c r="D182">
        <v>0</v>
      </c>
      <c r="E182" t="s">
        <v>212</v>
      </c>
      <c r="F182" t="s">
        <v>215</v>
      </c>
    </row>
    <row r="183" spans="1:6" x14ac:dyDescent="0.3">
      <c r="A183">
        <v>180</v>
      </c>
      <c r="B183" t="s">
        <v>218</v>
      </c>
      <c r="C183">
        <v>0</v>
      </c>
      <c r="D183">
        <v>0</v>
      </c>
      <c r="E183" t="s">
        <v>212</v>
      </c>
      <c r="F183" t="s">
        <v>215</v>
      </c>
    </row>
    <row r="184" spans="1:6" x14ac:dyDescent="0.3">
      <c r="A184">
        <v>181</v>
      </c>
      <c r="B184" t="s">
        <v>218</v>
      </c>
      <c r="C184">
        <v>0</v>
      </c>
      <c r="D184">
        <v>0</v>
      </c>
      <c r="E184" t="s">
        <v>212</v>
      </c>
      <c r="F184" t="s">
        <v>215</v>
      </c>
    </row>
    <row r="185" spans="1:6" x14ac:dyDescent="0.3">
      <c r="A185">
        <v>182</v>
      </c>
      <c r="B185" t="s">
        <v>218</v>
      </c>
      <c r="C185">
        <v>0</v>
      </c>
      <c r="D185">
        <v>0</v>
      </c>
      <c r="E185" t="s">
        <v>212</v>
      </c>
      <c r="F185" t="s">
        <v>215</v>
      </c>
    </row>
    <row r="186" spans="1:6" x14ac:dyDescent="0.3">
      <c r="A186">
        <v>183</v>
      </c>
      <c r="B186" t="s">
        <v>218</v>
      </c>
      <c r="C186">
        <v>0</v>
      </c>
      <c r="D186">
        <v>0</v>
      </c>
      <c r="E186" t="s">
        <v>212</v>
      </c>
      <c r="F186" t="s">
        <v>215</v>
      </c>
    </row>
    <row r="187" spans="1:6" x14ac:dyDescent="0.3">
      <c r="A187">
        <v>184</v>
      </c>
      <c r="B187" t="s">
        <v>218</v>
      </c>
      <c r="C187">
        <v>0</v>
      </c>
      <c r="D187">
        <v>0</v>
      </c>
      <c r="E187" t="s">
        <v>212</v>
      </c>
      <c r="F187" t="s">
        <v>215</v>
      </c>
    </row>
    <row r="188" spans="1:6" x14ac:dyDescent="0.3">
      <c r="A188">
        <v>185</v>
      </c>
      <c r="B188" t="s">
        <v>218</v>
      </c>
      <c r="C188">
        <v>0</v>
      </c>
      <c r="D188">
        <v>0</v>
      </c>
      <c r="E188" t="s">
        <v>212</v>
      </c>
      <c r="F188" t="s">
        <v>215</v>
      </c>
    </row>
    <row r="189" spans="1:6" x14ac:dyDescent="0.3">
      <c r="A189">
        <v>186</v>
      </c>
      <c r="B189" t="s">
        <v>218</v>
      </c>
      <c r="C189">
        <v>0</v>
      </c>
      <c r="D189">
        <v>0</v>
      </c>
      <c r="E189" t="s">
        <v>212</v>
      </c>
      <c r="F189" t="s">
        <v>215</v>
      </c>
    </row>
    <row r="190" spans="1:6" x14ac:dyDescent="0.3">
      <c r="A190">
        <v>187</v>
      </c>
      <c r="B190" t="s">
        <v>218</v>
      </c>
      <c r="C190">
        <v>0</v>
      </c>
      <c r="D190">
        <v>0</v>
      </c>
      <c r="E190" t="s">
        <v>212</v>
      </c>
      <c r="F190" t="s">
        <v>215</v>
      </c>
    </row>
    <row r="191" spans="1:6" x14ac:dyDescent="0.3">
      <c r="A191">
        <v>188</v>
      </c>
      <c r="B191" t="s">
        <v>218</v>
      </c>
      <c r="C191">
        <v>0</v>
      </c>
      <c r="D191">
        <v>0</v>
      </c>
      <c r="E191" t="s">
        <v>212</v>
      </c>
      <c r="F191" t="s">
        <v>215</v>
      </c>
    </row>
    <row r="192" spans="1:6" x14ac:dyDescent="0.3">
      <c r="A192">
        <v>189</v>
      </c>
      <c r="B192" t="s">
        <v>218</v>
      </c>
      <c r="C192">
        <v>0</v>
      </c>
      <c r="D192">
        <v>0</v>
      </c>
      <c r="E192" t="s">
        <v>212</v>
      </c>
      <c r="F192" t="s">
        <v>215</v>
      </c>
    </row>
    <row r="193" spans="1:6" x14ac:dyDescent="0.3">
      <c r="A193">
        <v>190</v>
      </c>
      <c r="B193" t="s">
        <v>218</v>
      </c>
      <c r="C193">
        <v>0</v>
      </c>
      <c r="D193">
        <v>0</v>
      </c>
      <c r="E193" t="s">
        <v>212</v>
      </c>
      <c r="F193" t="s">
        <v>215</v>
      </c>
    </row>
    <row r="194" spans="1:6" x14ac:dyDescent="0.3">
      <c r="A194">
        <v>191</v>
      </c>
      <c r="B194" t="s">
        <v>218</v>
      </c>
      <c r="C194">
        <v>0</v>
      </c>
      <c r="D194">
        <v>0</v>
      </c>
      <c r="E194" t="s">
        <v>212</v>
      </c>
      <c r="F194" t="s">
        <v>215</v>
      </c>
    </row>
    <row r="195" spans="1:6" x14ac:dyDescent="0.3">
      <c r="A195">
        <v>192</v>
      </c>
      <c r="B195" t="s">
        <v>218</v>
      </c>
      <c r="C195">
        <v>0</v>
      </c>
      <c r="D195">
        <v>0</v>
      </c>
      <c r="E195" t="s">
        <v>212</v>
      </c>
      <c r="F195" t="s">
        <v>215</v>
      </c>
    </row>
    <row r="196" spans="1:6" x14ac:dyDescent="0.3">
      <c r="A196">
        <v>193</v>
      </c>
      <c r="B196" t="s">
        <v>218</v>
      </c>
      <c r="C196">
        <v>0</v>
      </c>
      <c r="D196">
        <v>0</v>
      </c>
      <c r="E196" t="s">
        <v>212</v>
      </c>
      <c r="F196" t="s">
        <v>215</v>
      </c>
    </row>
    <row r="197" spans="1:6" x14ac:dyDescent="0.3">
      <c r="A197">
        <v>194</v>
      </c>
      <c r="B197" t="s">
        <v>218</v>
      </c>
      <c r="C197">
        <v>0</v>
      </c>
      <c r="D197">
        <v>0</v>
      </c>
      <c r="E197" t="s">
        <v>212</v>
      </c>
      <c r="F197" t="s">
        <v>215</v>
      </c>
    </row>
    <row r="198" spans="1:6" x14ac:dyDescent="0.3">
      <c r="A198">
        <v>195</v>
      </c>
      <c r="B198" t="s">
        <v>218</v>
      </c>
      <c r="C198">
        <v>0</v>
      </c>
      <c r="D198">
        <v>0</v>
      </c>
      <c r="E198" t="s">
        <v>212</v>
      </c>
      <c r="F198" t="s">
        <v>215</v>
      </c>
    </row>
    <row r="199" spans="1:6" x14ac:dyDescent="0.3">
      <c r="A199">
        <v>196</v>
      </c>
      <c r="B199" t="s">
        <v>218</v>
      </c>
      <c r="C199">
        <v>0</v>
      </c>
      <c r="D199">
        <v>0</v>
      </c>
      <c r="E199" t="s">
        <v>212</v>
      </c>
      <c r="F199" t="s">
        <v>215</v>
      </c>
    </row>
    <row r="200" spans="1:6" x14ac:dyDescent="0.3">
      <c r="A200">
        <v>197</v>
      </c>
      <c r="B200" t="s">
        <v>218</v>
      </c>
      <c r="C200">
        <v>0</v>
      </c>
      <c r="D200">
        <v>0</v>
      </c>
      <c r="E200" t="s">
        <v>212</v>
      </c>
      <c r="F200" t="s">
        <v>215</v>
      </c>
    </row>
    <row r="201" spans="1:6" x14ac:dyDescent="0.3">
      <c r="A201">
        <v>198</v>
      </c>
      <c r="B201" t="s">
        <v>218</v>
      </c>
      <c r="C201">
        <v>0</v>
      </c>
      <c r="D201">
        <v>0</v>
      </c>
      <c r="E201" t="s">
        <v>212</v>
      </c>
      <c r="F201" t="s">
        <v>215</v>
      </c>
    </row>
    <row r="202" spans="1:6" x14ac:dyDescent="0.3">
      <c r="A202">
        <v>199</v>
      </c>
      <c r="B202" t="s">
        <v>218</v>
      </c>
      <c r="C202">
        <v>0</v>
      </c>
      <c r="D202">
        <v>0</v>
      </c>
      <c r="E202" t="s">
        <v>212</v>
      </c>
      <c r="F202" t="s">
        <v>215</v>
      </c>
    </row>
    <row r="203" spans="1:6" x14ac:dyDescent="0.3">
      <c r="A203">
        <v>200</v>
      </c>
      <c r="B203" t="s">
        <v>218</v>
      </c>
      <c r="C203">
        <v>0</v>
      </c>
      <c r="D203">
        <v>0</v>
      </c>
      <c r="E203" t="s">
        <v>212</v>
      </c>
      <c r="F203" t="s">
        <v>215</v>
      </c>
    </row>
    <row r="204" spans="1:6" x14ac:dyDescent="0.3">
      <c r="A204">
        <v>201</v>
      </c>
      <c r="B204" t="s">
        <v>218</v>
      </c>
      <c r="C204">
        <v>0</v>
      </c>
      <c r="D204">
        <v>0</v>
      </c>
      <c r="E204" t="s">
        <v>212</v>
      </c>
      <c r="F204" t="s">
        <v>215</v>
      </c>
    </row>
    <row r="205" spans="1:6" x14ac:dyDescent="0.3">
      <c r="A205">
        <v>202</v>
      </c>
      <c r="B205" t="s">
        <v>218</v>
      </c>
      <c r="C205">
        <v>0</v>
      </c>
      <c r="D205">
        <v>0</v>
      </c>
      <c r="E205" t="s">
        <v>212</v>
      </c>
      <c r="F205" t="s">
        <v>215</v>
      </c>
    </row>
    <row r="206" spans="1:6" x14ac:dyDescent="0.3">
      <c r="A206">
        <v>203</v>
      </c>
      <c r="B206" t="s">
        <v>218</v>
      </c>
      <c r="C206">
        <v>0</v>
      </c>
      <c r="D206">
        <v>0</v>
      </c>
      <c r="E206" t="s">
        <v>212</v>
      </c>
      <c r="F206" t="s">
        <v>215</v>
      </c>
    </row>
    <row r="207" spans="1:6" x14ac:dyDescent="0.3">
      <c r="A207">
        <v>204</v>
      </c>
      <c r="B207" t="s">
        <v>218</v>
      </c>
      <c r="C207">
        <v>0</v>
      </c>
      <c r="D207">
        <v>0</v>
      </c>
      <c r="E207" t="s">
        <v>212</v>
      </c>
      <c r="F207" t="s">
        <v>215</v>
      </c>
    </row>
    <row r="208" spans="1:6" x14ac:dyDescent="0.3">
      <c r="A208">
        <v>205</v>
      </c>
      <c r="B208" t="s">
        <v>218</v>
      </c>
      <c r="C208">
        <v>0</v>
      </c>
      <c r="D208">
        <v>0</v>
      </c>
      <c r="E208" t="s">
        <v>212</v>
      </c>
      <c r="F208" t="s">
        <v>215</v>
      </c>
    </row>
    <row r="209" spans="1:6" x14ac:dyDescent="0.3">
      <c r="A209">
        <v>206</v>
      </c>
      <c r="B209" t="s">
        <v>218</v>
      </c>
      <c r="C209">
        <v>0</v>
      </c>
      <c r="D209">
        <v>0</v>
      </c>
      <c r="E209" t="s">
        <v>212</v>
      </c>
      <c r="F209" t="s">
        <v>215</v>
      </c>
    </row>
    <row r="210" spans="1:6" x14ac:dyDescent="0.3">
      <c r="A210">
        <v>207</v>
      </c>
      <c r="B210" t="s">
        <v>218</v>
      </c>
      <c r="C210">
        <v>0</v>
      </c>
      <c r="D210">
        <v>0</v>
      </c>
      <c r="E210" t="s">
        <v>212</v>
      </c>
      <c r="F210" t="s">
        <v>215</v>
      </c>
    </row>
    <row r="211" spans="1:6" x14ac:dyDescent="0.3">
      <c r="A211">
        <v>208</v>
      </c>
      <c r="B211" t="s">
        <v>218</v>
      </c>
      <c r="C211">
        <v>0</v>
      </c>
      <c r="D211">
        <v>0</v>
      </c>
      <c r="E211" t="s">
        <v>212</v>
      </c>
      <c r="F211" t="s">
        <v>215</v>
      </c>
    </row>
    <row r="212" spans="1:6" x14ac:dyDescent="0.3">
      <c r="A212">
        <v>209</v>
      </c>
      <c r="B212" t="s">
        <v>218</v>
      </c>
      <c r="C212">
        <v>0</v>
      </c>
      <c r="D212">
        <v>0</v>
      </c>
      <c r="E212" t="s">
        <v>212</v>
      </c>
      <c r="F212" t="s">
        <v>215</v>
      </c>
    </row>
    <row r="213" spans="1:6" x14ac:dyDescent="0.3">
      <c r="A213">
        <v>210</v>
      </c>
      <c r="B213" t="s">
        <v>218</v>
      </c>
      <c r="C213">
        <v>0</v>
      </c>
      <c r="D213">
        <v>0</v>
      </c>
      <c r="E213" t="s">
        <v>212</v>
      </c>
      <c r="F213" t="s">
        <v>215</v>
      </c>
    </row>
    <row r="214" spans="1:6" x14ac:dyDescent="0.3">
      <c r="A214">
        <v>211</v>
      </c>
      <c r="B214" t="s">
        <v>218</v>
      </c>
      <c r="C214">
        <v>0</v>
      </c>
      <c r="D214">
        <v>0</v>
      </c>
      <c r="E214" t="s">
        <v>212</v>
      </c>
      <c r="F214" t="s">
        <v>215</v>
      </c>
    </row>
    <row r="215" spans="1:6" x14ac:dyDescent="0.3">
      <c r="A215">
        <v>212</v>
      </c>
      <c r="B215" t="s">
        <v>218</v>
      </c>
      <c r="C215">
        <v>0</v>
      </c>
      <c r="D215">
        <v>0</v>
      </c>
      <c r="E215" t="s">
        <v>212</v>
      </c>
      <c r="F215" t="s">
        <v>215</v>
      </c>
    </row>
    <row r="216" spans="1:6" x14ac:dyDescent="0.3">
      <c r="A216">
        <v>213</v>
      </c>
      <c r="B216" t="s">
        <v>218</v>
      </c>
      <c r="C216">
        <v>0</v>
      </c>
      <c r="D216">
        <v>0</v>
      </c>
      <c r="E216" t="s">
        <v>212</v>
      </c>
      <c r="F216" t="s">
        <v>215</v>
      </c>
    </row>
    <row r="217" spans="1:6" x14ac:dyDescent="0.3">
      <c r="A217">
        <v>214</v>
      </c>
      <c r="B217" t="s">
        <v>218</v>
      </c>
      <c r="C217">
        <v>0</v>
      </c>
      <c r="D217">
        <v>0</v>
      </c>
      <c r="E217" t="s">
        <v>212</v>
      </c>
      <c r="F217" t="s">
        <v>215</v>
      </c>
    </row>
    <row r="218" spans="1:6" x14ac:dyDescent="0.3">
      <c r="A218">
        <v>215</v>
      </c>
      <c r="B218" t="s">
        <v>218</v>
      </c>
      <c r="C218">
        <v>0</v>
      </c>
      <c r="D218">
        <v>0</v>
      </c>
      <c r="E218" t="s">
        <v>212</v>
      </c>
      <c r="F218" t="s">
        <v>215</v>
      </c>
    </row>
    <row r="219" spans="1:6" x14ac:dyDescent="0.3">
      <c r="A219">
        <v>216</v>
      </c>
      <c r="B219" t="s">
        <v>218</v>
      </c>
      <c r="C219">
        <v>0</v>
      </c>
      <c r="D219">
        <v>0</v>
      </c>
      <c r="E219" t="s">
        <v>212</v>
      </c>
      <c r="F219" t="s">
        <v>215</v>
      </c>
    </row>
    <row r="220" spans="1:6" x14ac:dyDescent="0.3">
      <c r="A220">
        <v>217</v>
      </c>
      <c r="B220" t="s">
        <v>218</v>
      </c>
      <c r="C220">
        <v>0</v>
      </c>
      <c r="D220">
        <v>0</v>
      </c>
      <c r="E220" t="s">
        <v>212</v>
      </c>
      <c r="F220" t="s">
        <v>215</v>
      </c>
    </row>
    <row r="221" spans="1:6" x14ac:dyDescent="0.3">
      <c r="A221">
        <v>218</v>
      </c>
      <c r="B221" t="s">
        <v>218</v>
      </c>
      <c r="C221">
        <v>0</v>
      </c>
      <c r="D221">
        <v>0</v>
      </c>
      <c r="E221" t="s">
        <v>212</v>
      </c>
      <c r="F221" t="s">
        <v>215</v>
      </c>
    </row>
    <row r="222" spans="1:6" x14ac:dyDescent="0.3">
      <c r="A222">
        <v>219</v>
      </c>
      <c r="B222" t="s">
        <v>218</v>
      </c>
      <c r="C222">
        <v>0</v>
      </c>
      <c r="D222">
        <v>0</v>
      </c>
      <c r="E222" t="s">
        <v>212</v>
      </c>
      <c r="F222" t="s">
        <v>215</v>
      </c>
    </row>
    <row r="223" spans="1:6" x14ac:dyDescent="0.3">
      <c r="A223">
        <v>220</v>
      </c>
      <c r="B223" t="s">
        <v>218</v>
      </c>
      <c r="C223">
        <v>0</v>
      </c>
      <c r="D223">
        <v>0</v>
      </c>
      <c r="E223" t="s">
        <v>212</v>
      </c>
      <c r="F223" t="s">
        <v>215</v>
      </c>
    </row>
    <row r="224" spans="1:6" x14ac:dyDescent="0.3">
      <c r="A224">
        <v>221</v>
      </c>
      <c r="B224" t="s">
        <v>218</v>
      </c>
      <c r="C224">
        <v>0</v>
      </c>
      <c r="D224">
        <v>0</v>
      </c>
      <c r="E224" t="s">
        <v>212</v>
      </c>
      <c r="F224" t="s">
        <v>215</v>
      </c>
    </row>
    <row r="225" spans="1:6" x14ac:dyDescent="0.3">
      <c r="A225">
        <v>222</v>
      </c>
      <c r="B225" t="s">
        <v>218</v>
      </c>
      <c r="C225">
        <v>0</v>
      </c>
      <c r="D225">
        <v>0</v>
      </c>
      <c r="E225" t="s">
        <v>212</v>
      </c>
      <c r="F225" t="s">
        <v>215</v>
      </c>
    </row>
    <row r="226" spans="1:6" x14ac:dyDescent="0.3">
      <c r="A226">
        <v>223</v>
      </c>
      <c r="B226" t="s">
        <v>218</v>
      </c>
      <c r="C226">
        <v>0</v>
      </c>
      <c r="D226">
        <v>0</v>
      </c>
      <c r="E226" t="s">
        <v>212</v>
      </c>
      <c r="F226" t="s">
        <v>215</v>
      </c>
    </row>
    <row r="227" spans="1:6" x14ac:dyDescent="0.3">
      <c r="A227">
        <v>224</v>
      </c>
      <c r="B227" t="s">
        <v>218</v>
      </c>
      <c r="C227">
        <v>0</v>
      </c>
      <c r="D227">
        <v>0</v>
      </c>
      <c r="E227" t="s">
        <v>212</v>
      </c>
      <c r="F227" t="s">
        <v>215</v>
      </c>
    </row>
    <row r="228" spans="1:6" x14ac:dyDescent="0.3">
      <c r="A228">
        <v>225</v>
      </c>
      <c r="B228" t="s">
        <v>218</v>
      </c>
      <c r="C228">
        <v>0</v>
      </c>
      <c r="D228">
        <v>0</v>
      </c>
      <c r="E228" t="s">
        <v>212</v>
      </c>
      <c r="F228" t="s">
        <v>215</v>
      </c>
    </row>
    <row r="229" spans="1:6" x14ac:dyDescent="0.3">
      <c r="A229">
        <v>226</v>
      </c>
      <c r="B229" t="s">
        <v>218</v>
      </c>
      <c r="C229">
        <v>0</v>
      </c>
      <c r="D229">
        <v>0</v>
      </c>
      <c r="E229" t="s">
        <v>212</v>
      </c>
      <c r="F229" t="s">
        <v>215</v>
      </c>
    </row>
    <row r="230" spans="1:6" x14ac:dyDescent="0.3">
      <c r="A230">
        <v>227</v>
      </c>
      <c r="B230" t="s">
        <v>218</v>
      </c>
      <c r="C230">
        <v>0</v>
      </c>
      <c r="D230">
        <v>0</v>
      </c>
      <c r="E230" t="s">
        <v>212</v>
      </c>
      <c r="F230" t="s">
        <v>215</v>
      </c>
    </row>
    <row r="231" spans="1:6" x14ac:dyDescent="0.3">
      <c r="A231">
        <v>228</v>
      </c>
      <c r="B231" t="s">
        <v>218</v>
      </c>
      <c r="C231">
        <v>0</v>
      </c>
      <c r="D231">
        <v>0</v>
      </c>
      <c r="E231" t="s">
        <v>212</v>
      </c>
      <c r="F231" t="s">
        <v>215</v>
      </c>
    </row>
    <row r="232" spans="1:6" x14ac:dyDescent="0.3">
      <c r="A232">
        <v>229</v>
      </c>
      <c r="B232" t="s">
        <v>218</v>
      </c>
      <c r="C232">
        <v>0</v>
      </c>
      <c r="D232">
        <v>0</v>
      </c>
      <c r="E232" t="s">
        <v>212</v>
      </c>
      <c r="F232" t="s">
        <v>215</v>
      </c>
    </row>
    <row r="233" spans="1:6" x14ac:dyDescent="0.3">
      <c r="A233">
        <v>230</v>
      </c>
      <c r="B233" t="s">
        <v>218</v>
      </c>
      <c r="C233">
        <v>0</v>
      </c>
      <c r="D233">
        <v>0</v>
      </c>
      <c r="E233" t="s">
        <v>212</v>
      </c>
      <c r="F233" t="s">
        <v>215</v>
      </c>
    </row>
    <row r="234" spans="1:6" x14ac:dyDescent="0.3">
      <c r="A234">
        <v>231</v>
      </c>
      <c r="B234" t="s">
        <v>218</v>
      </c>
      <c r="C234">
        <v>0</v>
      </c>
      <c r="D234">
        <v>0</v>
      </c>
      <c r="E234" t="s">
        <v>212</v>
      </c>
      <c r="F234" t="s">
        <v>215</v>
      </c>
    </row>
    <row r="235" spans="1:6" x14ac:dyDescent="0.3">
      <c r="A235">
        <v>232</v>
      </c>
      <c r="B235" t="s">
        <v>218</v>
      </c>
      <c r="C235">
        <v>0</v>
      </c>
      <c r="D235">
        <v>0</v>
      </c>
      <c r="E235" t="s">
        <v>212</v>
      </c>
      <c r="F235" t="s">
        <v>215</v>
      </c>
    </row>
    <row r="236" spans="1:6" x14ac:dyDescent="0.3">
      <c r="A236">
        <v>233</v>
      </c>
      <c r="B236" t="s">
        <v>218</v>
      </c>
      <c r="C236">
        <v>0</v>
      </c>
      <c r="D236">
        <v>0</v>
      </c>
      <c r="E236" t="s">
        <v>212</v>
      </c>
      <c r="F236" t="s">
        <v>215</v>
      </c>
    </row>
    <row r="237" spans="1:6" x14ac:dyDescent="0.3">
      <c r="A237">
        <v>234</v>
      </c>
      <c r="B237" t="s">
        <v>218</v>
      </c>
      <c r="C237">
        <v>0</v>
      </c>
      <c r="D237">
        <v>0</v>
      </c>
      <c r="E237" t="s">
        <v>212</v>
      </c>
      <c r="F237" t="s">
        <v>215</v>
      </c>
    </row>
    <row r="238" spans="1:6" x14ac:dyDescent="0.3">
      <c r="A238">
        <v>235</v>
      </c>
      <c r="B238" t="s">
        <v>218</v>
      </c>
      <c r="C238">
        <v>0</v>
      </c>
      <c r="D238">
        <v>0</v>
      </c>
      <c r="E238" t="s">
        <v>212</v>
      </c>
      <c r="F238" t="s">
        <v>215</v>
      </c>
    </row>
    <row r="239" spans="1:6" x14ac:dyDescent="0.3">
      <c r="A239">
        <v>236</v>
      </c>
      <c r="B239" t="s">
        <v>218</v>
      </c>
      <c r="C239">
        <v>0</v>
      </c>
      <c r="D239">
        <v>0</v>
      </c>
      <c r="E239" t="s">
        <v>212</v>
      </c>
      <c r="F239" t="s">
        <v>215</v>
      </c>
    </row>
    <row r="240" spans="1:6" x14ac:dyDescent="0.3">
      <c r="A240">
        <v>237</v>
      </c>
      <c r="B240" t="s">
        <v>218</v>
      </c>
      <c r="C240">
        <v>0</v>
      </c>
      <c r="D240">
        <v>0</v>
      </c>
      <c r="E240" t="s">
        <v>212</v>
      </c>
      <c r="F240" t="s">
        <v>215</v>
      </c>
    </row>
    <row r="241" spans="1:6" x14ac:dyDescent="0.3">
      <c r="A241">
        <v>238</v>
      </c>
      <c r="B241" t="s">
        <v>218</v>
      </c>
      <c r="C241">
        <v>0</v>
      </c>
      <c r="D241">
        <v>0</v>
      </c>
      <c r="E241" t="s">
        <v>212</v>
      </c>
      <c r="F241" t="s">
        <v>215</v>
      </c>
    </row>
    <row r="242" spans="1:6" x14ac:dyDescent="0.3">
      <c r="A242">
        <v>239</v>
      </c>
      <c r="B242" t="s">
        <v>218</v>
      </c>
      <c r="C242">
        <v>0</v>
      </c>
      <c r="D242">
        <v>0</v>
      </c>
      <c r="E242" t="s">
        <v>212</v>
      </c>
      <c r="F242" t="s">
        <v>215</v>
      </c>
    </row>
    <row r="243" spans="1:6" x14ac:dyDescent="0.3">
      <c r="A243">
        <v>240</v>
      </c>
      <c r="B243" t="s">
        <v>218</v>
      </c>
      <c r="C243">
        <v>0</v>
      </c>
      <c r="D243">
        <v>0</v>
      </c>
      <c r="E243" t="s">
        <v>212</v>
      </c>
      <c r="F243" t="s">
        <v>215</v>
      </c>
    </row>
    <row r="244" spans="1:6" x14ac:dyDescent="0.3">
      <c r="A244">
        <v>241</v>
      </c>
      <c r="B244" t="s">
        <v>218</v>
      </c>
      <c r="C244">
        <v>0</v>
      </c>
      <c r="D244">
        <v>0</v>
      </c>
      <c r="E244" t="s">
        <v>212</v>
      </c>
      <c r="F244" t="s">
        <v>215</v>
      </c>
    </row>
    <row r="245" spans="1:6" x14ac:dyDescent="0.3">
      <c r="A245">
        <v>242</v>
      </c>
      <c r="B245" t="s">
        <v>218</v>
      </c>
      <c r="C245">
        <v>0</v>
      </c>
      <c r="D245">
        <v>0</v>
      </c>
      <c r="E245" t="s">
        <v>212</v>
      </c>
      <c r="F245" t="s">
        <v>215</v>
      </c>
    </row>
    <row r="246" spans="1:6" x14ac:dyDescent="0.3">
      <c r="A246">
        <v>243</v>
      </c>
      <c r="B246" t="s">
        <v>218</v>
      </c>
      <c r="C246">
        <v>0</v>
      </c>
      <c r="D246">
        <v>0</v>
      </c>
      <c r="E246" t="s">
        <v>212</v>
      </c>
      <c r="F246" t="s">
        <v>215</v>
      </c>
    </row>
    <row r="247" spans="1:6" x14ac:dyDescent="0.3">
      <c r="A247">
        <v>244</v>
      </c>
      <c r="B247" t="s">
        <v>218</v>
      </c>
      <c r="C247">
        <v>0</v>
      </c>
      <c r="D247">
        <v>0</v>
      </c>
      <c r="E247" t="s">
        <v>212</v>
      </c>
      <c r="F247" t="s">
        <v>215</v>
      </c>
    </row>
    <row r="248" spans="1:6" x14ac:dyDescent="0.3">
      <c r="A248">
        <v>245</v>
      </c>
      <c r="B248" t="s">
        <v>218</v>
      </c>
      <c r="C248">
        <v>0</v>
      </c>
      <c r="D248">
        <v>0</v>
      </c>
      <c r="E248" t="s">
        <v>212</v>
      </c>
      <c r="F248" t="s">
        <v>215</v>
      </c>
    </row>
    <row r="249" spans="1:6" x14ac:dyDescent="0.3">
      <c r="A249">
        <v>246</v>
      </c>
      <c r="B249" t="s">
        <v>218</v>
      </c>
      <c r="C249">
        <v>0</v>
      </c>
      <c r="D249">
        <v>0</v>
      </c>
      <c r="E249" t="s">
        <v>212</v>
      </c>
      <c r="F249" t="s">
        <v>215</v>
      </c>
    </row>
    <row r="250" spans="1:6" x14ac:dyDescent="0.3">
      <c r="A250">
        <v>247</v>
      </c>
      <c r="B250" t="s">
        <v>218</v>
      </c>
      <c r="C250">
        <v>0</v>
      </c>
      <c r="D250">
        <v>0</v>
      </c>
      <c r="E250" t="s">
        <v>212</v>
      </c>
      <c r="F250" t="s">
        <v>215</v>
      </c>
    </row>
    <row r="251" spans="1:6" x14ac:dyDescent="0.3">
      <c r="A251">
        <v>248</v>
      </c>
      <c r="B251" t="s">
        <v>218</v>
      </c>
      <c r="C251">
        <v>0</v>
      </c>
      <c r="D251">
        <v>0</v>
      </c>
      <c r="E251" t="s">
        <v>212</v>
      </c>
      <c r="F251" t="s">
        <v>215</v>
      </c>
    </row>
    <row r="252" spans="1:6" x14ac:dyDescent="0.3">
      <c r="A252">
        <v>249</v>
      </c>
      <c r="B252" t="s">
        <v>218</v>
      </c>
      <c r="C252">
        <v>0</v>
      </c>
      <c r="D252">
        <v>0</v>
      </c>
      <c r="E252" t="s">
        <v>212</v>
      </c>
      <c r="F252" t="s">
        <v>215</v>
      </c>
    </row>
    <row r="253" spans="1:6" x14ac:dyDescent="0.3">
      <c r="A253">
        <v>250</v>
      </c>
      <c r="B253" t="s">
        <v>218</v>
      </c>
      <c r="C253">
        <v>0</v>
      </c>
      <c r="D253">
        <v>0</v>
      </c>
      <c r="E253" t="s">
        <v>212</v>
      </c>
      <c r="F253" t="s">
        <v>215</v>
      </c>
    </row>
    <row r="254" spans="1:6" x14ac:dyDescent="0.3">
      <c r="A254">
        <v>251</v>
      </c>
      <c r="B254" t="s">
        <v>218</v>
      </c>
      <c r="C254">
        <v>0</v>
      </c>
      <c r="D254">
        <v>0</v>
      </c>
      <c r="E254" t="s">
        <v>212</v>
      </c>
      <c r="F254" t="s">
        <v>215</v>
      </c>
    </row>
    <row r="255" spans="1:6" x14ac:dyDescent="0.3">
      <c r="A255">
        <v>252</v>
      </c>
      <c r="B255" t="s">
        <v>218</v>
      </c>
      <c r="C255">
        <v>0</v>
      </c>
      <c r="D255">
        <v>0</v>
      </c>
      <c r="E255" t="s">
        <v>212</v>
      </c>
      <c r="F255" t="s">
        <v>215</v>
      </c>
    </row>
    <row r="256" spans="1:6" x14ac:dyDescent="0.3">
      <c r="A256">
        <v>253</v>
      </c>
      <c r="B256" t="s">
        <v>218</v>
      </c>
      <c r="C256">
        <v>0</v>
      </c>
      <c r="D256">
        <v>0</v>
      </c>
      <c r="E256" t="s">
        <v>212</v>
      </c>
      <c r="F256" t="s">
        <v>215</v>
      </c>
    </row>
    <row r="257" spans="1:6" x14ac:dyDescent="0.3">
      <c r="A257">
        <v>254</v>
      </c>
      <c r="B257" t="s">
        <v>218</v>
      </c>
      <c r="C257">
        <v>0</v>
      </c>
      <c r="D257">
        <v>0</v>
      </c>
      <c r="E257" t="s">
        <v>212</v>
      </c>
      <c r="F257" t="s">
        <v>215</v>
      </c>
    </row>
    <row r="258" spans="1:6" x14ac:dyDescent="0.3">
      <c r="A258">
        <v>255</v>
      </c>
      <c r="B258" t="s">
        <v>218</v>
      </c>
      <c r="C258">
        <v>0</v>
      </c>
      <c r="D258">
        <v>0</v>
      </c>
      <c r="E258" t="s">
        <v>212</v>
      </c>
      <c r="F258" t="s">
        <v>215</v>
      </c>
    </row>
    <row r="259" spans="1:6" x14ac:dyDescent="0.3">
      <c r="A259">
        <v>256</v>
      </c>
      <c r="B259" t="s">
        <v>218</v>
      </c>
      <c r="C259">
        <v>0</v>
      </c>
      <c r="D259">
        <v>0</v>
      </c>
      <c r="E259" t="s">
        <v>212</v>
      </c>
      <c r="F259" t="s">
        <v>215</v>
      </c>
    </row>
    <row r="260" spans="1:6" x14ac:dyDescent="0.3">
      <c r="A260">
        <v>257</v>
      </c>
      <c r="B260" t="s">
        <v>218</v>
      </c>
      <c r="C260">
        <v>0</v>
      </c>
      <c r="D260">
        <v>0</v>
      </c>
      <c r="E260" t="s">
        <v>212</v>
      </c>
      <c r="F260" t="s">
        <v>215</v>
      </c>
    </row>
    <row r="261" spans="1:6" x14ac:dyDescent="0.3">
      <c r="A261">
        <v>258</v>
      </c>
      <c r="B261" t="s">
        <v>218</v>
      </c>
      <c r="C261">
        <v>0</v>
      </c>
      <c r="D261">
        <v>0</v>
      </c>
      <c r="E261" t="s">
        <v>212</v>
      </c>
      <c r="F261" t="s">
        <v>215</v>
      </c>
    </row>
    <row r="262" spans="1:6" x14ac:dyDescent="0.3">
      <c r="A262">
        <v>259</v>
      </c>
      <c r="B262" t="s">
        <v>218</v>
      </c>
      <c r="C262">
        <v>0</v>
      </c>
      <c r="D262">
        <v>0</v>
      </c>
      <c r="E262" t="s">
        <v>212</v>
      </c>
      <c r="F262" t="s">
        <v>215</v>
      </c>
    </row>
    <row r="263" spans="1:6" x14ac:dyDescent="0.3">
      <c r="A263">
        <v>260</v>
      </c>
      <c r="B263" t="s">
        <v>218</v>
      </c>
      <c r="C263">
        <v>0</v>
      </c>
      <c r="D263">
        <v>0</v>
      </c>
      <c r="E263" t="s">
        <v>212</v>
      </c>
      <c r="F263" t="s">
        <v>215</v>
      </c>
    </row>
    <row r="264" spans="1:6" x14ac:dyDescent="0.3">
      <c r="A264">
        <v>261</v>
      </c>
      <c r="B264" t="s">
        <v>218</v>
      </c>
      <c r="C264">
        <v>0</v>
      </c>
      <c r="D264">
        <v>0</v>
      </c>
      <c r="E264" t="s">
        <v>212</v>
      </c>
      <c r="F264" t="s">
        <v>215</v>
      </c>
    </row>
    <row r="265" spans="1:6" x14ac:dyDescent="0.3">
      <c r="A265">
        <v>262</v>
      </c>
      <c r="B265" t="s">
        <v>218</v>
      </c>
      <c r="C265">
        <v>0</v>
      </c>
      <c r="D265">
        <v>0</v>
      </c>
      <c r="E265" t="s">
        <v>212</v>
      </c>
      <c r="F265" t="s">
        <v>215</v>
      </c>
    </row>
    <row r="266" spans="1:6" x14ac:dyDescent="0.3">
      <c r="A266">
        <v>263</v>
      </c>
      <c r="B266" t="s">
        <v>218</v>
      </c>
      <c r="C266">
        <v>0</v>
      </c>
      <c r="D266">
        <v>0</v>
      </c>
      <c r="E266" t="s">
        <v>212</v>
      </c>
      <c r="F266" t="s">
        <v>215</v>
      </c>
    </row>
    <row r="267" spans="1:6" x14ac:dyDescent="0.3">
      <c r="A267">
        <v>264</v>
      </c>
      <c r="B267" t="s">
        <v>218</v>
      </c>
      <c r="C267">
        <v>0</v>
      </c>
      <c r="D267">
        <v>0</v>
      </c>
      <c r="E267" t="s">
        <v>212</v>
      </c>
      <c r="F267" t="s">
        <v>215</v>
      </c>
    </row>
    <row r="268" spans="1:6" x14ac:dyDescent="0.3">
      <c r="A268">
        <v>265</v>
      </c>
      <c r="B268" t="s">
        <v>218</v>
      </c>
      <c r="C268">
        <v>0</v>
      </c>
      <c r="D268">
        <v>0</v>
      </c>
      <c r="E268" t="s">
        <v>212</v>
      </c>
      <c r="F268" t="s">
        <v>215</v>
      </c>
    </row>
    <row r="269" spans="1:6" x14ac:dyDescent="0.3">
      <c r="A269">
        <v>266</v>
      </c>
      <c r="B269" t="s">
        <v>218</v>
      </c>
      <c r="C269">
        <v>0</v>
      </c>
      <c r="D269">
        <v>0</v>
      </c>
      <c r="E269" t="s">
        <v>212</v>
      </c>
      <c r="F269" t="s">
        <v>215</v>
      </c>
    </row>
    <row r="270" spans="1:6" x14ac:dyDescent="0.3">
      <c r="A270">
        <v>267</v>
      </c>
      <c r="B270" t="s">
        <v>218</v>
      </c>
      <c r="C270">
        <v>0</v>
      </c>
      <c r="D270">
        <v>0</v>
      </c>
      <c r="E270" t="s">
        <v>212</v>
      </c>
      <c r="F270" t="s">
        <v>215</v>
      </c>
    </row>
    <row r="271" spans="1:6" x14ac:dyDescent="0.3">
      <c r="A271">
        <v>268</v>
      </c>
      <c r="B271" t="s">
        <v>218</v>
      </c>
      <c r="C271">
        <v>0</v>
      </c>
      <c r="D271">
        <v>0</v>
      </c>
      <c r="E271" t="s">
        <v>212</v>
      </c>
      <c r="F271" t="s">
        <v>215</v>
      </c>
    </row>
    <row r="272" spans="1:6" x14ac:dyDescent="0.3">
      <c r="A272">
        <v>269</v>
      </c>
      <c r="B272" t="s">
        <v>218</v>
      </c>
      <c r="C272">
        <v>0</v>
      </c>
      <c r="D272">
        <v>0</v>
      </c>
      <c r="E272" t="s">
        <v>212</v>
      </c>
      <c r="F272" t="s">
        <v>215</v>
      </c>
    </row>
    <row r="273" spans="1:6" x14ac:dyDescent="0.3">
      <c r="A273">
        <v>270</v>
      </c>
      <c r="B273" t="s">
        <v>218</v>
      </c>
      <c r="C273">
        <v>0</v>
      </c>
      <c r="D273">
        <v>0</v>
      </c>
      <c r="E273" t="s">
        <v>212</v>
      </c>
      <c r="F273" t="s">
        <v>215</v>
      </c>
    </row>
    <row r="274" spans="1:6" x14ac:dyDescent="0.3">
      <c r="A274">
        <v>271</v>
      </c>
      <c r="B274" t="s">
        <v>218</v>
      </c>
      <c r="C274">
        <v>0</v>
      </c>
      <c r="D274">
        <v>0</v>
      </c>
      <c r="E274" t="s">
        <v>212</v>
      </c>
      <c r="F274" t="s">
        <v>215</v>
      </c>
    </row>
    <row r="275" spans="1:6" x14ac:dyDescent="0.3">
      <c r="A275">
        <v>272</v>
      </c>
      <c r="B275" t="s">
        <v>218</v>
      </c>
      <c r="C275">
        <v>0</v>
      </c>
      <c r="D275">
        <v>0</v>
      </c>
      <c r="E275" t="s">
        <v>212</v>
      </c>
      <c r="F275" t="s">
        <v>215</v>
      </c>
    </row>
    <row r="276" spans="1:6" x14ac:dyDescent="0.3">
      <c r="A276">
        <v>273</v>
      </c>
      <c r="B276" t="s">
        <v>218</v>
      </c>
      <c r="C276">
        <v>0</v>
      </c>
      <c r="D276">
        <v>0</v>
      </c>
      <c r="E276" t="s">
        <v>212</v>
      </c>
      <c r="F276" t="s">
        <v>215</v>
      </c>
    </row>
    <row r="277" spans="1:6" x14ac:dyDescent="0.3">
      <c r="A277">
        <v>274</v>
      </c>
      <c r="B277" t="s">
        <v>218</v>
      </c>
      <c r="C277">
        <v>0</v>
      </c>
      <c r="D277">
        <v>0</v>
      </c>
      <c r="E277" t="s">
        <v>212</v>
      </c>
      <c r="F277" t="s">
        <v>215</v>
      </c>
    </row>
    <row r="278" spans="1:6" x14ac:dyDescent="0.3">
      <c r="A278">
        <v>275</v>
      </c>
      <c r="B278" t="s">
        <v>218</v>
      </c>
      <c r="C278">
        <v>0</v>
      </c>
      <c r="D278">
        <v>0</v>
      </c>
      <c r="E278" t="s">
        <v>212</v>
      </c>
      <c r="F278" t="s">
        <v>215</v>
      </c>
    </row>
    <row r="279" spans="1:6" x14ac:dyDescent="0.3">
      <c r="A279">
        <v>276</v>
      </c>
      <c r="B279" t="s">
        <v>218</v>
      </c>
      <c r="C279">
        <v>0</v>
      </c>
      <c r="D279">
        <v>0</v>
      </c>
      <c r="E279" t="s">
        <v>212</v>
      </c>
      <c r="F279" t="s">
        <v>215</v>
      </c>
    </row>
    <row r="280" spans="1:6" x14ac:dyDescent="0.3">
      <c r="A280">
        <v>277</v>
      </c>
      <c r="B280" t="s">
        <v>218</v>
      </c>
      <c r="C280">
        <v>0</v>
      </c>
      <c r="D280">
        <v>0</v>
      </c>
      <c r="E280" t="s">
        <v>212</v>
      </c>
      <c r="F280" t="s">
        <v>215</v>
      </c>
    </row>
    <row r="281" spans="1:6" x14ac:dyDescent="0.3">
      <c r="A281">
        <v>278</v>
      </c>
      <c r="B281" t="s">
        <v>218</v>
      </c>
      <c r="C281">
        <v>0</v>
      </c>
      <c r="D281">
        <v>0</v>
      </c>
      <c r="E281" t="s">
        <v>212</v>
      </c>
      <c r="F281" t="s">
        <v>215</v>
      </c>
    </row>
    <row r="282" spans="1:6" x14ac:dyDescent="0.3">
      <c r="A282">
        <v>279</v>
      </c>
      <c r="B282" t="s">
        <v>218</v>
      </c>
      <c r="C282">
        <v>0</v>
      </c>
      <c r="D282">
        <v>0</v>
      </c>
      <c r="E282" t="s">
        <v>212</v>
      </c>
      <c r="F282" t="s">
        <v>215</v>
      </c>
    </row>
    <row r="283" spans="1:6" x14ac:dyDescent="0.3">
      <c r="A283">
        <v>280</v>
      </c>
      <c r="B283" t="s">
        <v>218</v>
      </c>
      <c r="C283">
        <v>0</v>
      </c>
      <c r="D283">
        <v>0</v>
      </c>
      <c r="E283" t="s">
        <v>212</v>
      </c>
      <c r="F283" t="s">
        <v>215</v>
      </c>
    </row>
    <row r="284" spans="1:6" x14ac:dyDescent="0.3">
      <c r="A284">
        <v>281</v>
      </c>
      <c r="B284" t="s">
        <v>218</v>
      </c>
      <c r="C284">
        <v>0</v>
      </c>
      <c r="D284">
        <v>0</v>
      </c>
      <c r="E284" t="s">
        <v>212</v>
      </c>
      <c r="F284" t="s">
        <v>215</v>
      </c>
    </row>
    <row r="285" spans="1:6" x14ac:dyDescent="0.3">
      <c r="A285">
        <v>282</v>
      </c>
      <c r="B285" t="s">
        <v>218</v>
      </c>
      <c r="C285">
        <v>0</v>
      </c>
      <c r="D285">
        <v>0</v>
      </c>
      <c r="E285" t="s">
        <v>212</v>
      </c>
      <c r="F285" t="s">
        <v>215</v>
      </c>
    </row>
    <row r="286" spans="1:6" x14ac:dyDescent="0.3">
      <c r="A286">
        <v>283</v>
      </c>
      <c r="B286" t="s">
        <v>218</v>
      </c>
      <c r="C286">
        <v>0</v>
      </c>
      <c r="D286">
        <v>0</v>
      </c>
      <c r="E286" t="s">
        <v>212</v>
      </c>
      <c r="F286" t="s">
        <v>215</v>
      </c>
    </row>
    <row r="287" spans="1:6" x14ac:dyDescent="0.3">
      <c r="A287">
        <v>284</v>
      </c>
      <c r="B287" t="s">
        <v>218</v>
      </c>
      <c r="C287">
        <v>0</v>
      </c>
      <c r="D287">
        <v>0</v>
      </c>
      <c r="E287" t="s">
        <v>212</v>
      </c>
      <c r="F287" t="s">
        <v>215</v>
      </c>
    </row>
    <row r="288" spans="1:6" x14ac:dyDescent="0.3">
      <c r="A288">
        <v>285</v>
      </c>
      <c r="B288" t="s">
        <v>218</v>
      </c>
      <c r="C288">
        <v>0</v>
      </c>
      <c r="D288">
        <v>0</v>
      </c>
      <c r="E288" t="s">
        <v>212</v>
      </c>
      <c r="F288" t="s">
        <v>215</v>
      </c>
    </row>
    <row r="289" spans="1:6" x14ac:dyDescent="0.3">
      <c r="A289">
        <v>286</v>
      </c>
      <c r="B289" t="s">
        <v>218</v>
      </c>
      <c r="C289">
        <v>0</v>
      </c>
      <c r="D289">
        <v>0</v>
      </c>
      <c r="E289" t="s">
        <v>212</v>
      </c>
      <c r="F289" t="s">
        <v>215</v>
      </c>
    </row>
    <row r="290" spans="1:6" x14ac:dyDescent="0.3">
      <c r="A290">
        <v>287</v>
      </c>
      <c r="B290" t="s">
        <v>218</v>
      </c>
      <c r="C290">
        <v>0</v>
      </c>
      <c r="D290">
        <v>0</v>
      </c>
      <c r="E290" t="s">
        <v>212</v>
      </c>
      <c r="F290" t="s">
        <v>215</v>
      </c>
    </row>
    <row r="291" spans="1:6" x14ac:dyDescent="0.3">
      <c r="A291">
        <v>288</v>
      </c>
      <c r="B291" t="s">
        <v>218</v>
      </c>
      <c r="C291">
        <v>0</v>
      </c>
      <c r="D291">
        <v>0</v>
      </c>
      <c r="E291" t="s">
        <v>212</v>
      </c>
      <c r="F291" t="s">
        <v>215</v>
      </c>
    </row>
    <row r="292" spans="1:6" x14ac:dyDescent="0.3">
      <c r="A292">
        <v>289</v>
      </c>
      <c r="B292" t="s">
        <v>218</v>
      </c>
      <c r="C292">
        <v>0</v>
      </c>
      <c r="D292">
        <v>0</v>
      </c>
      <c r="E292" t="s">
        <v>212</v>
      </c>
      <c r="F292" t="s">
        <v>215</v>
      </c>
    </row>
    <row r="293" spans="1:6" x14ac:dyDescent="0.3">
      <c r="A293">
        <v>290</v>
      </c>
      <c r="B293" t="s">
        <v>218</v>
      </c>
      <c r="C293">
        <v>0</v>
      </c>
      <c r="D293">
        <v>0</v>
      </c>
      <c r="E293" t="s">
        <v>212</v>
      </c>
      <c r="F293" t="s">
        <v>215</v>
      </c>
    </row>
    <row r="294" spans="1:6" x14ac:dyDescent="0.3">
      <c r="A294">
        <v>291</v>
      </c>
      <c r="B294" t="s">
        <v>218</v>
      </c>
      <c r="C294">
        <v>0</v>
      </c>
      <c r="D294">
        <v>0</v>
      </c>
      <c r="E294" t="s">
        <v>212</v>
      </c>
      <c r="F294" t="s">
        <v>215</v>
      </c>
    </row>
    <row r="295" spans="1:6" x14ac:dyDescent="0.3">
      <c r="A295">
        <v>292</v>
      </c>
      <c r="B295" t="s">
        <v>218</v>
      </c>
      <c r="C295">
        <v>0</v>
      </c>
      <c r="D295">
        <v>0</v>
      </c>
      <c r="E295" t="s">
        <v>212</v>
      </c>
      <c r="F295" t="s">
        <v>215</v>
      </c>
    </row>
    <row r="296" spans="1:6" x14ac:dyDescent="0.3">
      <c r="A296">
        <v>293</v>
      </c>
      <c r="B296" t="s">
        <v>218</v>
      </c>
      <c r="C296">
        <v>0</v>
      </c>
      <c r="D296">
        <v>0</v>
      </c>
      <c r="E296" t="s">
        <v>212</v>
      </c>
      <c r="F296" t="s">
        <v>215</v>
      </c>
    </row>
    <row r="297" spans="1:6" x14ac:dyDescent="0.3">
      <c r="A297">
        <v>294</v>
      </c>
      <c r="B297" t="s">
        <v>218</v>
      </c>
      <c r="C297">
        <v>0</v>
      </c>
      <c r="D297">
        <v>0</v>
      </c>
      <c r="E297" t="s">
        <v>212</v>
      </c>
      <c r="F297" t="s">
        <v>215</v>
      </c>
    </row>
    <row r="298" spans="1:6" x14ac:dyDescent="0.3">
      <c r="A298">
        <v>295</v>
      </c>
      <c r="B298" t="s">
        <v>218</v>
      </c>
      <c r="C298">
        <v>0</v>
      </c>
      <c r="D298">
        <v>0</v>
      </c>
      <c r="E298" t="s">
        <v>212</v>
      </c>
      <c r="F298" t="s">
        <v>215</v>
      </c>
    </row>
    <row r="299" spans="1:6" x14ac:dyDescent="0.3">
      <c r="A299">
        <v>296</v>
      </c>
      <c r="B299" t="s">
        <v>218</v>
      </c>
      <c r="C299">
        <v>0</v>
      </c>
      <c r="D299">
        <v>0</v>
      </c>
      <c r="E299" t="s">
        <v>212</v>
      </c>
      <c r="F299" t="s">
        <v>215</v>
      </c>
    </row>
    <row r="300" spans="1:6" x14ac:dyDescent="0.3">
      <c r="A300">
        <v>297</v>
      </c>
      <c r="B300" t="s">
        <v>218</v>
      </c>
      <c r="C300">
        <v>0</v>
      </c>
      <c r="D300">
        <v>0</v>
      </c>
      <c r="E300" t="s">
        <v>212</v>
      </c>
      <c r="F300" t="s">
        <v>215</v>
      </c>
    </row>
    <row r="301" spans="1:6" x14ac:dyDescent="0.3">
      <c r="A301">
        <v>298</v>
      </c>
      <c r="B301" t="s">
        <v>218</v>
      </c>
      <c r="C301">
        <v>0</v>
      </c>
      <c r="D301">
        <v>0</v>
      </c>
      <c r="E301" t="s">
        <v>212</v>
      </c>
      <c r="F301" t="s">
        <v>215</v>
      </c>
    </row>
    <row r="302" spans="1:6" x14ac:dyDescent="0.3">
      <c r="A302">
        <v>299</v>
      </c>
      <c r="B302" t="s">
        <v>218</v>
      </c>
      <c r="C302">
        <v>0</v>
      </c>
      <c r="D302">
        <v>0</v>
      </c>
      <c r="E302" t="s">
        <v>212</v>
      </c>
      <c r="F302" t="s">
        <v>215</v>
      </c>
    </row>
    <row r="303" spans="1:6" x14ac:dyDescent="0.3">
      <c r="A303">
        <v>300</v>
      </c>
      <c r="B303" t="s">
        <v>218</v>
      </c>
      <c r="C303">
        <v>0</v>
      </c>
      <c r="D303">
        <v>0</v>
      </c>
      <c r="E303" t="s">
        <v>212</v>
      </c>
      <c r="F303" t="s">
        <v>215</v>
      </c>
    </row>
    <row r="304" spans="1:6" x14ac:dyDescent="0.3">
      <c r="A304">
        <v>301</v>
      </c>
      <c r="B304" t="s">
        <v>218</v>
      </c>
      <c r="C304">
        <v>0</v>
      </c>
      <c r="D304">
        <v>0</v>
      </c>
      <c r="E304" t="s">
        <v>212</v>
      </c>
      <c r="F304" t="s">
        <v>215</v>
      </c>
    </row>
    <row r="305" spans="1:6" x14ac:dyDescent="0.3">
      <c r="A305">
        <v>302</v>
      </c>
      <c r="B305" t="s">
        <v>218</v>
      </c>
      <c r="C305">
        <v>0</v>
      </c>
      <c r="D305">
        <v>0</v>
      </c>
      <c r="E305" t="s">
        <v>212</v>
      </c>
      <c r="F305" t="s">
        <v>215</v>
      </c>
    </row>
    <row r="306" spans="1:6" x14ac:dyDescent="0.3">
      <c r="A306">
        <v>303</v>
      </c>
      <c r="B306" t="s">
        <v>218</v>
      </c>
      <c r="C306">
        <v>0</v>
      </c>
      <c r="D306">
        <v>0</v>
      </c>
      <c r="E306" t="s">
        <v>212</v>
      </c>
      <c r="F306" t="s">
        <v>215</v>
      </c>
    </row>
    <row r="307" spans="1:6" x14ac:dyDescent="0.3">
      <c r="A307">
        <v>304</v>
      </c>
      <c r="B307" t="s">
        <v>218</v>
      </c>
      <c r="C307">
        <v>0</v>
      </c>
      <c r="D307">
        <v>0</v>
      </c>
      <c r="E307" t="s">
        <v>212</v>
      </c>
      <c r="F307" t="s">
        <v>215</v>
      </c>
    </row>
    <row r="308" spans="1:6" x14ac:dyDescent="0.3">
      <c r="A308">
        <v>305</v>
      </c>
      <c r="B308" t="s">
        <v>218</v>
      </c>
      <c r="C308">
        <v>0</v>
      </c>
      <c r="D308">
        <v>0</v>
      </c>
      <c r="E308" t="s">
        <v>212</v>
      </c>
      <c r="F308" t="s">
        <v>215</v>
      </c>
    </row>
    <row r="309" spans="1:6" x14ac:dyDescent="0.3">
      <c r="A309">
        <v>306</v>
      </c>
      <c r="B309" t="s">
        <v>218</v>
      </c>
      <c r="C309">
        <v>0</v>
      </c>
      <c r="D309">
        <v>0</v>
      </c>
      <c r="E309" t="s">
        <v>212</v>
      </c>
      <c r="F309" t="s">
        <v>215</v>
      </c>
    </row>
    <row r="310" spans="1:6" x14ac:dyDescent="0.3">
      <c r="A310">
        <v>307</v>
      </c>
      <c r="B310" t="s">
        <v>218</v>
      </c>
      <c r="C310">
        <v>0</v>
      </c>
      <c r="D310">
        <v>0</v>
      </c>
      <c r="E310" t="s">
        <v>212</v>
      </c>
      <c r="F310" t="s">
        <v>215</v>
      </c>
    </row>
    <row r="311" spans="1:6" x14ac:dyDescent="0.3">
      <c r="A311">
        <v>308</v>
      </c>
      <c r="B311" t="s">
        <v>218</v>
      </c>
      <c r="C311">
        <v>0</v>
      </c>
      <c r="D311">
        <v>0</v>
      </c>
      <c r="E311" t="s">
        <v>212</v>
      </c>
      <c r="F311" t="s">
        <v>215</v>
      </c>
    </row>
    <row r="312" spans="1:6" x14ac:dyDescent="0.3">
      <c r="A312">
        <v>309</v>
      </c>
      <c r="B312" t="s">
        <v>218</v>
      </c>
      <c r="C312">
        <v>0</v>
      </c>
      <c r="D312">
        <v>0</v>
      </c>
      <c r="E312" t="s">
        <v>212</v>
      </c>
      <c r="F312" t="s">
        <v>215</v>
      </c>
    </row>
    <row r="313" spans="1:6" x14ac:dyDescent="0.3">
      <c r="A313">
        <v>310</v>
      </c>
      <c r="B313" t="s">
        <v>218</v>
      </c>
      <c r="C313">
        <v>0</v>
      </c>
      <c r="D313">
        <v>0</v>
      </c>
      <c r="E313" t="s">
        <v>212</v>
      </c>
      <c r="F313" t="s">
        <v>215</v>
      </c>
    </row>
    <row r="314" spans="1:6" x14ac:dyDescent="0.3">
      <c r="A314">
        <v>311</v>
      </c>
      <c r="B314" t="s">
        <v>218</v>
      </c>
      <c r="C314">
        <v>0</v>
      </c>
      <c r="D314">
        <v>0</v>
      </c>
      <c r="E314" t="s">
        <v>212</v>
      </c>
      <c r="F314" t="s">
        <v>215</v>
      </c>
    </row>
    <row r="315" spans="1:6" x14ac:dyDescent="0.3">
      <c r="A315">
        <v>312</v>
      </c>
      <c r="B315" t="s">
        <v>218</v>
      </c>
      <c r="C315">
        <v>0</v>
      </c>
      <c r="D315">
        <v>0</v>
      </c>
      <c r="E315" t="s">
        <v>212</v>
      </c>
      <c r="F315" t="s">
        <v>215</v>
      </c>
    </row>
    <row r="316" spans="1:6" x14ac:dyDescent="0.3">
      <c r="A316">
        <v>313</v>
      </c>
      <c r="B316" t="s">
        <v>218</v>
      </c>
      <c r="C316">
        <v>0</v>
      </c>
      <c r="D316">
        <v>0</v>
      </c>
      <c r="E316" t="s">
        <v>212</v>
      </c>
      <c r="F316" t="s">
        <v>215</v>
      </c>
    </row>
    <row r="317" spans="1:6" x14ac:dyDescent="0.3">
      <c r="A317">
        <v>314</v>
      </c>
      <c r="B317" t="s">
        <v>218</v>
      </c>
      <c r="C317">
        <v>0</v>
      </c>
      <c r="D317">
        <v>0</v>
      </c>
      <c r="E317" t="s">
        <v>212</v>
      </c>
      <c r="F317" t="s">
        <v>215</v>
      </c>
    </row>
    <row r="318" spans="1:6" x14ac:dyDescent="0.3">
      <c r="A318">
        <v>315</v>
      </c>
      <c r="B318" t="s">
        <v>218</v>
      </c>
      <c r="C318">
        <v>0</v>
      </c>
      <c r="D318">
        <v>0</v>
      </c>
      <c r="E318" t="s">
        <v>212</v>
      </c>
      <c r="F318" t="s">
        <v>215</v>
      </c>
    </row>
    <row r="319" spans="1:6" x14ac:dyDescent="0.3">
      <c r="A319">
        <v>316</v>
      </c>
      <c r="B319" t="s">
        <v>218</v>
      </c>
      <c r="C319">
        <v>0</v>
      </c>
      <c r="D319">
        <v>0</v>
      </c>
      <c r="E319" t="s">
        <v>212</v>
      </c>
      <c r="F319" t="s">
        <v>215</v>
      </c>
    </row>
    <row r="320" spans="1:6" x14ac:dyDescent="0.3">
      <c r="A320">
        <v>317</v>
      </c>
      <c r="B320" t="s">
        <v>218</v>
      </c>
      <c r="C320">
        <v>0</v>
      </c>
      <c r="D320">
        <v>0</v>
      </c>
      <c r="E320" t="s">
        <v>212</v>
      </c>
      <c r="F320" t="s">
        <v>215</v>
      </c>
    </row>
    <row r="321" spans="1:6" x14ac:dyDescent="0.3">
      <c r="A321">
        <v>318</v>
      </c>
      <c r="B321" t="s">
        <v>218</v>
      </c>
      <c r="C321">
        <v>0</v>
      </c>
      <c r="D321">
        <v>0</v>
      </c>
      <c r="E321" t="s">
        <v>212</v>
      </c>
      <c r="F321" t="s">
        <v>215</v>
      </c>
    </row>
    <row r="322" spans="1:6" x14ac:dyDescent="0.3">
      <c r="A322">
        <v>319</v>
      </c>
      <c r="B322" t="s">
        <v>218</v>
      </c>
      <c r="C322">
        <v>0</v>
      </c>
      <c r="D322">
        <v>0</v>
      </c>
      <c r="E322" t="s">
        <v>212</v>
      </c>
      <c r="F322" t="s">
        <v>215</v>
      </c>
    </row>
    <row r="323" spans="1:6" x14ac:dyDescent="0.3">
      <c r="A323">
        <v>320</v>
      </c>
      <c r="B323" t="s">
        <v>218</v>
      </c>
      <c r="C323">
        <v>0</v>
      </c>
      <c r="D323">
        <v>0</v>
      </c>
      <c r="E323" t="s">
        <v>212</v>
      </c>
      <c r="F323" t="s">
        <v>215</v>
      </c>
    </row>
    <row r="324" spans="1:6" x14ac:dyDescent="0.3">
      <c r="A324">
        <v>321</v>
      </c>
      <c r="B324" t="s">
        <v>218</v>
      </c>
      <c r="C324">
        <v>0</v>
      </c>
      <c r="D324">
        <v>0</v>
      </c>
      <c r="E324" t="s">
        <v>212</v>
      </c>
      <c r="F324" t="s">
        <v>215</v>
      </c>
    </row>
    <row r="325" spans="1:6" x14ac:dyDescent="0.3">
      <c r="A325">
        <v>322</v>
      </c>
      <c r="B325" t="s">
        <v>218</v>
      </c>
      <c r="C325">
        <v>0</v>
      </c>
      <c r="D325">
        <v>0</v>
      </c>
      <c r="E325" t="s">
        <v>212</v>
      </c>
      <c r="F325" t="s">
        <v>215</v>
      </c>
    </row>
    <row r="326" spans="1:6" x14ac:dyDescent="0.3">
      <c r="A326">
        <v>323</v>
      </c>
      <c r="B326" t="s">
        <v>218</v>
      </c>
      <c r="C326">
        <v>0</v>
      </c>
      <c r="D326">
        <v>0</v>
      </c>
      <c r="E326" t="s">
        <v>212</v>
      </c>
      <c r="F326" t="s">
        <v>215</v>
      </c>
    </row>
    <row r="327" spans="1:6" x14ac:dyDescent="0.3">
      <c r="A327">
        <v>324</v>
      </c>
      <c r="B327" t="s">
        <v>218</v>
      </c>
      <c r="C327">
        <v>0</v>
      </c>
      <c r="D327">
        <v>0</v>
      </c>
      <c r="E327" t="s">
        <v>212</v>
      </c>
      <c r="F327" t="s">
        <v>215</v>
      </c>
    </row>
    <row r="328" spans="1:6" x14ac:dyDescent="0.3">
      <c r="A328">
        <v>325</v>
      </c>
      <c r="B328" t="s">
        <v>218</v>
      </c>
      <c r="C328">
        <v>0</v>
      </c>
      <c r="D328">
        <v>0</v>
      </c>
      <c r="E328" t="s">
        <v>212</v>
      </c>
      <c r="F328" t="s">
        <v>215</v>
      </c>
    </row>
    <row r="329" spans="1:6" x14ac:dyDescent="0.3">
      <c r="A329">
        <v>326</v>
      </c>
      <c r="B329" t="s">
        <v>218</v>
      </c>
      <c r="C329">
        <v>0</v>
      </c>
      <c r="D329">
        <v>0</v>
      </c>
      <c r="E329" t="s">
        <v>212</v>
      </c>
      <c r="F329" t="s">
        <v>215</v>
      </c>
    </row>
    <row r="330" spans="1:6" x14ac:dyDescent="0.3">
      <c r="A330">
        <v>327</v>
      </c>
      <c r="B330" t="s">
        <v>218</v>
      </c>
      <c r="C330">
        <v>0</v>
      </c>
      <c r="D330">
        <v>0</v>
      </c>
      <c r="E330" t="s">
        <v>212</v>
      </c>
      <c r="F330" t="s">
        <v>215</v>
      </c>
    </row>
    <row r="331" spans="1:6" x14ac:dyDescent="0.3">
      <c r="A331">
        <v>328</v>
      </c>
      <c r="B331" t="s">
        <v>218</v>
      </c>
      <c r="C331">
        <v>0</v>
      </c>
      <c r="D331">
        <v>0</v>
      </c>
      <c r="E331" t="s">
        <v>212</v>
      </c>
      <c r="F331" t="s">
        <v>215</v>
      </c>
    </row>
    <row r="332" spans="1:6" x14ac:dyDescent="0.3">
      <c r="A332">
        <v>329</v>
      </c>
      <c r="B332" t="s">
        <v>218</v>
      </c>
      <c r="C332">
        <v>0</v>
      </c>
      <c r="D332">
        <v>0</v>
      </c>
      <c r="E332" t="s">
        <v>212</v>
      </c>
      <c r="F332" t="s">
        <v>215</v>
      </c>
    </row>
    <row r="333" spans="1:6" x14ac:dyDescent="0.3">
      <c r="A333">
        <v>330</v>
      </c>
      <c r="B333" t="s">
        <v>218</v>
      </c>
      <c r="C333">
        <v>0</v>
      </c>
      <c r="D333">
        <v>0</v>
      </c>
      <c r="E333" t="s">
        <v>212</v>
      </c>
      <c r="F333" t="s">
        <v>215</v>
      </c>
    </row>
    <row r="334" spans="1:6" x14ac:dyDescent="0.3">
      <c r="A334">
        <v>331</v>
      </c>
      <c r="B334" t="s">
        <v>218</v>
      </c>
      <c r="C334">
        <v>0</v>
      </c>
      <c r="D334">
        <v>0</v>
      </c>
      <c r="E334" t="s">
        <v>212</v>
      </c>
      <c r="F334" t="s">
        <v>215</v>
      </c>
    </row>
    <row r="335" spans="1:6" x14ac:dyDescent="0.3">
      <c r="A335">
        <v>332</v>
      </c>
      <c r="B335" t="s">
        <v>218</v>
      </c>
      <c r="C335">
        <v>0</v>
      </c>
      <c r="D335">
        <v>0</v>
      </c>
      <c r="E335" t="s">
        <v>212</v>
      </c>
      <c r="F335" t="s">
        <v>215</v>
      </c>
    </row>
    <row r="336" spans="1:6" x14ac:dyDescent="0.3">
      <c r="A336">
        <v>333</v>
      </c>
      <c r="B336" t="s">
        <v>218</v>
      </c>
      <c r="C336">
        <v>0</v>
      </c>
      <c r="D336">
        <v>0</v>
      </c>
      <c r="E336" t="s">
        <v>212</v>
      </c>
      <c r="F336" t="s">
        <v>215</v>
      </c>
    </row>
    <row r="337" spans="1:6" x14ac:dyDescent="0.3">
      <c r="A337">
        <v>334</v>
      </c>
      <c r="B337" t="s">
        <v>218</v>
      </c>
      <c r="C337">
        <v>0</v>
      </c>
      <c r="D337">
        <v>0</v>
      </c>
      <c r="E337" t="s">
        <v>212</v>
      </c>
      <c r="F337" t="s">
        <v>215</v>
      </c>
    </row>
    <row r="338" spans="1:6" x14ac:dyDescent="0.3">
      <c r="A338">
        <v>335</v>
      </c>
      <c r="B338" t="s">
        <v>218</v>
      </c>
      <c r="C338">
        <v>0</v>
      </c>
      <c r="D338">
        <v>0</v>
      </c>
      <c r="E338" t="s">
        <v>212</v>
      </c>
      <c r="F338" t="s">
        <v>215</v>
      </c>
    </row>
    <row r="339" spans="1:6" x14ac:dyDescent="0.3">
      <c r="A339">
        <v>336</v>
      </c>
      <c r="B339" t="s">
        <v>218</v>
      </c>
      <c r="C339">
        <v>0</v>
      </c>
      <c r="D339">
        <v>0</v>
      </c>
      <c r="E339" t="s">
        <v>212</v>
      </c>
      <c r="F339" t="s">
        <v>215</v>
      </c>
    </row>
    <row r="340" spans="1:6" x14ac:dyDescent="0.3">
      <c r="A340">
        <v>337</v>
      </c>
      <c r="B340" t="s">
        <v>218</v>
      </c>
      <c r="C340">
        <v>0</v>
      </c>
      <c r="D340">
        <v>0</v>
      </c>
      <c r="E340" t="s">
        <v>212</v>
      </c>
      <c r="F340" t="s">
        <v>215</v>
      </c>
    </row>
    <row r="341" spans="1:6" x14ac:dyDescent="0.3">
      <c r="A341">
        <v>338</v>
      </c>
      <c r="B341" t="s">
        <v>218</v>
      </c>
      <c r="C341">
        <v>0</v>
      </c>
      <c r="D341">
        <v>0</v>
      </c>
      <c r="E341" t="s">
        <v>212</v>
      </c>
      <c r="F341" t="s">
        <v>215</v>
      </c>
    </row>
    <row r="342" spans="1:6" x14ac:dyDescent="0.3">
      <c r="A342">
        <v>339</v>
      </c>
      <c r="B342" t="s">
        <v>218</v>
      </c>
      <c r="C342">
        <v>0</v>
      </c>
      <c r="D342">
        <v>0</v>
      </c>
      <c r="E342" t="s">
        <v>212</v>
      </c>
      <c r="F342" t="s">
        <v>215</v>
      </c>
    </row>
    <row r="343" spans="1:6" x14ac:dyDescent="0.3">
      <c r="A343">
        <v>340</v>
      </c>
      <c r="B343" t="s">
        <v>218</v>
      </c>
      <c r="C343">
        <v>0</v>
      </c>
      <c r="D343">
        <v>0</v>
      </c>
      <c r="E343" t="s">
        <v>212</v>
      </c>
      <c r="F343" t="s">
        <v>215</v>
      </c>
    </row>
    <row r="344" spans="1:6" x14ac:dyDescent="0.3">
      <c r="A344">
        <v>341</v>
      </c>
      <c r="B344" t="s">
        <v>218</v>
      </c>
      <c r="C344">
        <v>0</v>
      </c>
      <c r="D344">
        <v>0</v>
      </c>
      <c r="E344" t="s">
        <v>212</v>
      </c>
      <c r="F344" t="s">
        <v>215</v>
      </c>
    </row>
    <row r="345" spans="1:6" x14ac:dyDescent="0.3">
      <c r="A345">
        <v>342</v>
      </c>
      <c r="B345" t="s">
        <v>218</v>
      </c>
      <c r="C345">
        <v>0</v>
      </c>
      <c r="D345">
        <v>0</v>
      </c>
      <c r="E345" t="s">
        <v>212</v>
      </c>
      <c r="F345" t="s">
        <v>215</v>
      </c>
    </row>
    <row r="346" spans="1:6" x14ac:dyDescent="0.3">
      <c r="A346">
        <v>343</v>
      </c>
      <c r="B346" t="s">
        <v>218</v>
      </c>
      <c r="C346">
        <v>0</v>
      </c>
      <c r="D346">
        <v>0</v>
      </c>
      <c r="E346" t="s">
        <v>212</v>
      </c>
      <c r="F346" t="s">
        <v>215</v>
      </c>
    </row>
    <row r="347" spans="1:6" x14ac:dyDescent="0.3">
      <c r="A347">
        <v>344</v>
      </c>
      <c r="B347" t="s">
        <v>218</v>
      </c>
      <c r="C347">
        <v>0</v>
      </c>
      <c r="D347">
        <v>0</v>
      </c>
      <c r="E347" t="s">
        <v>212</v>
      </c>
      <c r="F347" t="s">
        <v>215</v>
      </c>
    </row>
    <row r="348" spans="1:6" x14ac:dyDescent="0.3">
      <c r="A348">
        <v>345</v>
      </c>
      <c r="B348" t="s">
        <v>218</v>
      </c>
      <c r="C348">
        <v>0</v>
      </c>
      <c r="D348">
        <v>0</v>
      </c>
      <c r="E348" t="s">
        <v>212</v>
      </c>
      <c r="F348" t="s">
        <v>215</v>
      </c>
    </row>
    <row r="349" spans="1:6" x14ac:dyDescent="0.3">
      <c r="A349">
        <v>346</v>
      </c>
      <c r="B349" t="s">
        <v>218</v>
      </c>
      <c r="C349">
        <v>0</v>
      </c>
      <c r="D349">
        <v>0</v>
      </c>
      <c r="E349" t="s">
        <v>212</v>
      </c>
      <c r="F349" t="s">
        <v>215</v>
      </c>
    </row>
    <row r="350" spans="1:6" x14ac:dyDescent="0.3">
      <c r="A350">
        <v>347</v>
      </c>
      <c r="B350" t="s">
        <v>218</v>
      </c>
      <c r="C350">
        <v>0</v>
      </c>
      <c r="D350">
        <v>0</v>
      </c>
      <c r="E350" t="s">
        <v>212</v>
      </c>
      <c r="F350" t="s">
        <v>215</v>
      </c>
    </row>
    <row r="351" spans="1:6" x14ac:dyDescent="0.3">
      <c r="A351">
        <v>348</v>
      </c>
      <c r="B351" t="s">
        <v>218</v>
      </c>
      <c r="C351">
        <v>0</v>
      </c>
      <c r="D351">
        <v>0</v>
      </c>
      <c r="E351" t="s">
        <v>212</v>
      </c>
      <c r="F351" t="s">
        <v>215</v>
      </c>
    </row>
    <row r="352" spans="1:6" x14ac:dyDescent="0.3">
      <c r="A352">
        <v>349</v>
      </c>
      <c r="B352" t="s">
        <v>218</v>
      </c>
      <c r="C352">
        <v>0</v>
      </c>
      <c r="D352">
        <v>0</v>
      </c>
      <c r="E352" t="s">
        <v>212</v>
      </c>
      <c r="F352" t="s">
        <v>215</v>
      </c>
    </row>
    <row r="353" spans="1:6" x14ac:dyDescent="0.3">
      <c r="A353">
        <v>350</v>
      </c>
      <c r="B353" t="s">
        <v>218</v>
      </c>
      <c r="C353">
        <v>0</v>
      </c>
      <c r="D353">
        <v>0</v>
      </c>
      <c r="E353" t="s">
        <v>212</v>
      </c>
      <c r="F353" t="s">
        <v>215</v>
      </c>
    </row>
    <row r="354" spans="1:6" x14ac:dyDescent="0.3">
      <c r="A354">
        <v>351</v>
      </c>
      <c r="B354" t="s">
        <v>218</v>
      </c>
      <c r="C354">
        <v>0</v>
      </c>
      <c r="D354">
        <v>0</v>
      </c>
      <c r="E354" t="s">
        <v>212</v>
      </c>
      <c r="F354" t="s">
        <v>215</v>
      </c>
    </row>
    <row r="355" spans="1:6" x14ac:dyDescent="0.3">
      <c r="A355">
        <v>352</v>
      </c>
      <c r="B355" t="s">
        <v>218</v>
      </c>
      <c r="C355">
        <v>0</v>
      </c>
      <c r="D355">
        <v>0</v>
      </c>
      <c r="E355" t="s">
        <v>212</v>
      </c>
      <c r="F355" t="s">
        <v>215</v>
      </c>
    </row>
    <row r="356" spans="1:6" x14ac:dyDescent="0.3">
      <c r="A356">
        <v>353</v>
      </c>
      <c r="B356" t="s">
        <v>1042</v>
      </c>
      <c r="C356">
        <v>0</v>
      </c>
      <c r="D356">
        <v>0</v>
      </c>
      <c r="E356" t="s">
        <v>212</v>
      </c>
      <c r="F356" t="s">
        <v>215</v>
      </c>
    </row>
    <row r="357" spans="1:6" x14ac:dyDescent="0.3">
      <c r="A357">
        <v>354</v>
      </c>
      <c r="B357" t="s">
        <v>1042</v>
      </c>
      <c r="C357">
        <v>0</v>
      </c>
      <c r="D357">
        <v>0</v>
      </c>
      <c r="E357" t="s">
        <v>212</v>
      </c>
      <c r="F357" t="s">
        <v>215</v>
      </c>
    </row>
    <row r="358" spans="1:6" x14ac:dyDescent="0.3">
      <c r="A358">
        <v>355</v>
      </c>
      <c r="B358" t="s">
        <v>1042</v>
      </c>
      <c r="C358">
        <v>0</v>
      </c>
      <c r="D358">
        <v>0</v>
      </c>
      <c r="E358" t="s">
        <v>212</v>
      </c>
      <c r="F358" t="s">
        <v>215</v>
      </c>
    </row>
    <row r="359" spans="1:6" x14ac:dyDescent="0.3">
      <c r="A359">
        <v>356</v>
      </c>
      <c r="B359" t="s">
        <v>1042</v>
      </c>
      <c r="C359">
        <v>0</v>
      </c>
      <c r="D359">
        <v>0</v>
      </c>
      <c r="E359" t="s">
        <v>212</v>
      </c>
      <c r="F359" t="s">
        <v>215</v>
      </c>
    </row>
    <row r="360" spans="1:6" x14ac:dyDescent="0.3">
      <c r="A360">
        <v>357</v>
      </c>
      <c r="B360" t="s">
        <v>1042</v>
      </c>
      <c r="C360">
        <v>0</v>
      </c>
      <c r="D360">
        <v>0</v>
      </c>
      <c r="E360" t="s">
        <v>212</v>
      </c>
      <c r="F360" t="s">
        <v>215</v>
      </c>
    </row>
    <row r="361" spans="1:6" x14ac:dyDescent="0.3">
      <c r="A361">
        <v>358</v>
      </c>
      <c r="B361" t="s">
        <v>1042</v>
      </c>
      <c r="C361">
        <v>0</v>
      </c>
      <c r="D361">
        <v>0</v>
      </c>
      <c r="E361" t="s">
        <v>212</v>
      </c>
      <c r="F361" t="s">
        <v>215</v>
      </c>
    </row>
    <row r="362" spans="1:6" x14ac:dyDescent="0.3">
      <c r="A362">
        <v>359</v>
      </c>
      <c r="B362" t="s">
        <v>1042</v>
      </c>
      <c r="C362">
        <v>0</v>
      </c>
      <c r="D362">
        <v>0</v>
      </c>
      <c r="E362" t="s">
        <v>212</v>
      </c>
      <c r="F362" t="s">
        <v>215</v>
      </c>
    </row>
    <row r="363" spans="1:6" x14ac:dyDescent="0.3">
      <c r="A363">
        <v>360</v>
      </c>
      <c r="B363" t="s">
        <v>1042</v>
      </c>
      <c r="C363">
        <v>0</v>
      </c>
      <c r="D363">
        <v>0</v>
      </c>
      <c r="E363" t="s">
        <v>212</v>
      </c>
      <c r="F36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63"/>
  <sheetViews>
    <sheetView topLeftCell="A3" workbookViewId="0">
      <selection activeCell="A3" sqref="A3"/>
    </sheetView>
  </sheetViews>
  <sheetFormatPr baseColWidth="10" defaultColWidth="9.109375" defaultRowHeight="14.4" x14ac:dyDescent="0.3"/>
  <cols>
    <col min="1" max="1" width="4"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row r="14" spans="1:6" x14ac:dyDescent="0.3">
      <c r="A14">
        <v>11</v>
      </c>
      <c r="B14" t="s">
        <v>219</v>
      </c>
      <c r="C14">
        <v>0</v>
      </c>
      <c r="D14">
        <v>0</v>
      </c>
      <c r="E14" t="s">
        <v>212</v>
      </c>
      <c r="F14" t="s">
        <v>215</v>
      </c>
    </row>
    <row r="15" spans="1:6" x14ac:dyDescent="0.3">
      <c r="A15">
        <v>12</v>
      </c>
      <c r="B15" t="s">
        <v>219</v>
      </c>
      <c r="C15">
        <v>0</v>
      </c>
      <c r="D15">
        <v>0</v>
      </c>
      <c r="E15" t="s">
        <v>212</v>
      </c>
      <c r="F15" t="s">
        <v>215</v>
      </c>
    </row>
    <row r="16" spans="1:6" x14ac:dyDescent="0.3">
      <c r="A16">
        <v>13</v>
      </c>
      <c r="B16" t="s">
        <v>219</v>
      </c>
      <c r="C16">
        <v>0</v>
      </c>
      <c r="D16">
        <v>0</v>
      </c>
      <c r="E16" t="s">
        <v>212</v>
      </c>
      <c r="F16" t="s">
        <v>215</v>
      </c>
    </row>
    <row r="17" spans="1:6" x14ac:dyDescent="0.3">
      <c r="A17">
        <v>14</v>
      </c>
      <c r="B17" t="s">
        <v>219</v>
      </c>
      <c r="C17">
        <v>0</v>
      </c>
      <c r="D17">
        <v>0</v>
      </c>
      <c r="E17" t="s">
        <v>212</v>
      </c>
      <c r="F17" t="s">
        <v>215</v>
      </c>
    </row>
    <row r="18" spans="1:6" x14ac:dyDescent="0.3">
      <c r="A18">
        <v>15</v>
      </c>
      <c r="B18" t="s">
        <v>219</v>
      </c>
      <c r="C18">
        <v>0</v>
      </c>
      <c r="D18">
        <v>0</v>
      </c>
      <c r="E18" t="s">
        <v>212</v>
      </c>
      <c r="F18" t="s">
        <v>215</v>
      </c>
    </row>
    <row r="19" spans="1:6" x14ac:dyDescent="0.3">
      <c r="A19">
        <v>16</v>
      </c>
      <c r="B19" t="s">
        <v>219</v>
      </c>
      <c r="C19">
        <v>0</v>
      </c>
      <c r="D19">
        <v>0</v>
      </c>
      <c r="E19" t="s">
        <v>212</v>
      </c>
      <c r="F19" t="s">
        <v>215</v>
      </c>
    </row>
    <row r="20" spans="1:6" x14ac:dyDescent="0.3">
      <c r="A20">
        <v>17</v>
      </c>
      <c r="B20" t="s">
        <v>219</v>
      </c>
      <c r="C20">
        <v>0</v>
      </c>
      <c r="D20">
        <v>0</v>
      </c>
      <c r="E20" t="s">
        <v>212</v>
      </c>
      <c r="F20" t="s">
        <v>215</v>
      </c>
    </row>
    <row r="21" spans="1:6" x14ac:dyDescent="0.3">
      <c r="A21">
        <v>18</v>
      </c>
      <c r="B21" t="s">
        <v>219</v>
      </c>
      <c r="C21">
        <v>0</v>
      </c>
      <c r="D21">
        <v>0</v>
      </c>
      <c r="E21" t="s">
        <v>212</v>
      </c>
      <c r="F21" t="s">
        <v>215</v>
      </c>
    </row>
    <row r="22" spans="1:6" x14ac:dyDescent="0.3">
      <c r="A22">
        <v>19</v>
      </c>
      <c r="B22" t="s">
        <v>219</v>
      </c>
      <c r="C22">
        <v>0</v>
      </c>
      <c r="D22">
        <v>0</v>
      </c>
      <c r="E22" t="s">
        <v>212</v>
      </c>
      <c r="F22" t="s">
        <v>215</v>
      </c>
    </row>
    <row r="23" spans="1:6" x14ac:dyDescent="0.3">
      <c r="A23">
        <v>20</v>
      </c>
      <c r="B23" t="s">
        <v>219</v>
      </c>
      <c r="C23">
        <v>0</v>
      </c>
      <c r="D23">
        <v>0</v>
      </c>
      <c r="E23" t="s">
        <v>212</v>
      </c>
      <c r="F23" t="s">
        <v>215</v>
      </c>
    </row>
    <row r="24" spans="1:6" x14ac:dyDescent="0.3">
      <c r="A24">
        <v>21</v>
      </c>
      <c r="B24" t="s">
        <v>219</v>
      </c>
      <c r="C24">
        <v>0</v>
      </c>
      <c r="D24">
        <v>0</v>
      </c>
      <c r="E24" t="s">
        <v>212</v>
      </c>
      <c r="F24" t="s">
        <v>215</v>
      </c>
    </row>
    <row r="25" spans="1:6" x14ac:dyDescent="0.3">
      <c r="A25">
        <v>22</v>
      </c>
      <c r="B25" t="s">
        <v>219</v>
      </c>
      <c r="C25">
        <v>0</v>
      </c>
      <c r="D25">
        <v>0</v>
      </c>
      <c r="E25" t="s">
        <v>212</v>
      </c>
      <c r="F25" t="s">
        <v>215</v>
      </c>
    </row>
    <row r="26" spans="1:6" x14ac:dyDescent="0.3">
      <c r="A26">
        <v>23</v>
      </c>
      <c r="B26" t="s">
        <v>219</v>
      </c>
      <c r="C26">
        <v>0</v>
      </c>
      <c r="D26">
        <v>0</v>
      </c>
      <c r="E26" t="s">
        <v>212</v>
      </c>
      <c r="F26" t="s">
        <v>215</v>
      </c>
    </row>
    <row r="27" spans="1:6" x14ac:dyDescent="0.3">
      <c r="A27">
        <v>24</v>
      </c>
      <c r="B27" t="s">
        <v>219</v>
      </c>
      <c r="C27">
        <v>0</v>
      </c>
      <c r="D27">
        <v>0</v>
      </c>
      <c r="E27" t="s">
        <v>212</v>
      </c>
      <c r="F27" t="s">
        <v>215</v>
      </c>
    </row>
    <row r="28" spans="1:6" x14ac:dyDescent="0.3">
      <c r="A28">
        <v>25</v>
      </c>
      <c r="B28" t="s">
        <v>219</v>
      </c>
      <c r="C28">
        <v>0</v>
      </c>
      <c r="D28">
        <v>0</v>
      </c>
      <c r="E28" t="s">
        <v>212</v>
      </c>
      <c r="F28" t="s">
        <v>215</v>
      </c>
    </row>
    <row r="29" spans="1:6" x14ac:dyDescent="0.3">
      <c r="A29">
        <v>26</v>
      </c>
      <c r="B29" t="s">
        <v>219</v>
      </c>
      <c r="C29">
        <v>0</v>
      </c>
      <c r="D29">
        <v>0</v>
      </c>
      <c r="E29" t="s">
        <v>212</v>
      </c>
      <c r="F29" t="s">
        <v>215</v>
      </c>
    </row>
    <row r="30" spans="1:6" x14ac:dyDescent="0.3">
      <c r="A30">
        <v>27</v>
      </c>
      <c r="B30" t="s">
        <v>219</v>
      </c>
      <c r="C30">
        <v>0</v>
      </c>
      <c r="D30">
        <v>0</v>
      </c>
      <c r="E30" t="s">
        <v>212</v>
      </c>
      <c r="F30" t="s">
        <v>215</v>
      </c>
    </row>
    <row r="31" spans="1:6" x14ac:dyDescent="0.3">
      <c r="A31">
        <v>28</v>
      </c>
      <c r="B31" t="s">
        <v>219</v>
      </c>
      <c r="C31">
        <v>0</v>
      </c>
      <c r="D31">
        <v>0</v>
      </c>
      <c r="E31" t="s">
        <v>212</v>
      </c>
      <c r="F31" t="s">
        <v>215</v>
      </c>
    </row>
    <row r="32" spans="1:6" x14ac:dyDescent="0.3">
      <c r="A32">
        <v>29</v>
      </c>
      <c r="B32" t="s">
        <v>219</v>
      </c>
      <c r="C32">
        <v>0</v>
      </c>
      <c r="D32">
        <v>0</v>
      </c>
      <c r="E32" t="s">
        <v>212</v>
      </c>
      <c r="F32" t="s">
        <v>215</v>
      </c>
    </row>
    <row r="33" spans="1:6" x14ac:dyDescent="0.3">
      <c r="A33">
        <v>30</v>
      </c>
      <c r="B33" t="s">
        <v>219</v>
      </c>
      <c r="C33">
        <v>0</v>
      </c>
      <c r="D33">
        <v>0</v>
      </c>
      <c r="E33" t="s">
        <v>212</v>
      </c>
      <c r="F33" t="s">
        <v>215</v>
      </c>
    </row>
    <row r="34" spans="1:6" x14ac:dyDescent="0.3">
      <c r="A34">
        <v>31</v>
      </c>
      <c r="B34" t="s">
        <v>219</v>
      </c>
      <c r="C34">
        <v>0</v>
      </c>
      <c r="D34">
        <v>0</v>
      </c>
      <c r="E34" t="s">
        <v>212</v>
      </c>
      <c r="F34" t="s">
        <v>215</v>
      </c>
    </row>
    <row r="35" spans="1:6" x14ac:dyDescent="0.3">
      <c r="A35">
        <v>32</v>
      </c>
      <c r="B35" t="s">
        <v>219</v>
      </c>
      <c r="C35">
        <v>0</v>
      </c>
      <c r="D35">
        <v>0</v>
      </c>
      <c r="E35" t="s">
        <v>212</v>
      </c>
      <c r="F35" t="s">
        <v>215</v>
      </c>
    </row>
    <row r="36" spans="1:6" x14ac:dyDescent="0.3">
      <c r="A36">
        <v>33</v>
      </c>
      <c r="B36" t="s">
        <v>219</v>
      </c>
      <c r="C36">
        <v>0</v>
      </c>
      <c r="D36">
        <v>0</v>
      </c>
      <c r="E36" t="s">
        <v>212</v>
      </c>
      <c r="F36" t="s">
        <v>215</v>
      </c>
    </row>
    <row r="37" spans="1:6" x14ac:dyDescent="0.3">
      <c r="A37">
        <v>34</v>
      </c>
      <c r="B37" t="s">
        <v>219</v>
      </c>
      <c r="C37">
        <v>0</v>
      </c>
      <c r="D37">
        <v>0</v>
      </c>
      <c r="E37" t="s">
        <v>212</v>
      </c>
      <c r="F37" t="s">
        <v>215</v>
      </c>
    </row>
    <row r="38" spans="1:6" x14ac:dyDescent="0.3">
      <c r="A38">
        <v>35</v>
      </c>
      <c r="B38" t="s">
        <v>219</v>
      </c>
      <c r="C38">
        <v>0</v>
      </c>
      <c r="D38">
        <v>0</v>
      </c>
      <c r="E38" t="s">
        <v>212</v>
      </c>
      <c r="F38" t="s">
        <v>215</v>
      </c>
    </row>
    <row r="39" spans="1:6" x14ac:dyDescent="0.3">
      <c r="A39">
        <v>36</v>
      </c>
      <c r="B39" t="s">
        <v>219</v>
      </c>
      <c r="C39">
        <v>0</v>
      </c>
      <c r="D39">
        <v>0</v>
      </c>
      <c r="E39" t="s">
        <v>212</v>
      </c>
      <c r="F39" t="s">
        <v>215</v>
      </c>
    </row>
    <row r="40" spans="1:6" x14ac:dyDescent="0.3">
      <c r="A40">
        <v>37</v>
      </c>
      <c r="B40" t="s">
        <v>219</v>
      </c>
      <c r="C40">
        <v>0</v>
      </c>
      <c r="D40">
        <v>0</v>
      </c>
      <c r="E40" t="s">
        <v>212</v>
      </c>
      <c r="F40" t="s">
        <v>215</v>
      </c>
    </row>
    <row r="41" spans="1:6" x14ac:dyDescent="0.3">
      <c r="A41">
        <v>38</v>
      </c>
      <c r="B41" t="s">
        <v>219</v>
      </c>
      <c r="C41">
        <v>0</v>
      </c>
      <c r="D41">
        <v>0</v>
      </c>
      <c r="E41" t="s">
        <v>212</v>
      </c>
      <c r="F41" t="s">
        <v>215</v>
      </c>
    </row>
    <row r="42" spans="1:6" x14ac:dyDescent="0.3">
      <c r="A42">
        <v>39</v>
      </c>
      <c r="B42" t="s">
        <v>219</v>
      </c>
      <c r="C42">
        <v>0</v>
      </c>
      <c r="D42">
        <v>0</v>
      </c>
      <c r="E42" t="s">
        <v>212</v>
      </c>
      <c r="F42" t="s">
        <v>215</v>
      </c>
    </row>
    <row r="43" spans="1:6" x14ac:dyDescent="0.3">
      <c r="A43">
        <v>40</v>
      </c>
      <c r="B43" t="s">
        <v>219</v>
      </c>
      <c r="C43">
        <v>0</v>
      </c>
      <c r="D43">
        <v>0</v>
      </c>
      <c r="E43" t="s">
        <v>212</v>
      </c>
      <c r="F43" t="s">
        <v>215</v>
      </c>
    </row>
    <row r="44" spans="1:6" x14ac:dyDescent="0.3">
      <c r="A44">
        <v>41</v>
      </c>
      <c r="B44" t="s">
        <v>219</v>
      </c>
      <c r="C44">
        <v>0</v>
      </c>
      <c r="D44">
        <v>0</v>
      </c>
      <c r="E44" t="s">
        <v>212</v>
      </c>
      <c r="F44" t="s">
        <v>215</v>
      </c>
    </row>
    <row r="45" spans="1:6" x14ac:dyDescent="0.3">
      <c r="A45">
        <v>42</v>
      </c>
      <c r="B45" t="s">
        <v>219</v>
      </c>
      <c r="C45">
        <v>0</v>
      </c>
      <c r="D45">
        <v>0</v>
      </c>
      <c r="E45" t="s">
        <v>212</v>
      </c>
      <c r="F45" t="s">
        <v>215</v>
      </c>
    </row>
    <row r="46" spans="1:6" x14ac:dyDescent="0.3">
      <c r="A46">
        <v>43</v>
      </c>
      <c r="B46" t="s">
        <v>219</v>
      </c>
      <c r="C46">
        <v>0</v>
      </c>
      <c r="D46">
        <v>0</v>
      </c>
      <c r="E46" t="s">
        <v>212</v>
      </c>
      <c r="F46" t="s">
        <v>215</v>
      </c>
    </row>
    <row r="47" spans="1:6" x14ac:dyDescent="0.3">
      <c r="A47">
        <v>44</v>
      </c>
      <c r="B47" t="s">
        <v>219</v>
      </c>
      <c r="C47">
        <v>0</v>
      </c>
      <c r="D47">
        <v>0</v>
      </c>
      <c r="E47" t="s">
        <v>212</v>
      </c>
      <c r="F47" t="s">
        <v>215</v>
      </c>
    </row>
    <row r="48" spans="1:6" x14ac:dyDescent="0.3">
      <c r="A48">
        <v>45</v>
      </c>
      <c r="B48" t="s">
        <v>219</v>
      </c>
      <c r="C48">
        <v>0</v>
      </c>
      <c r="D48">
        <v>0</v>
      </c>
      <c r="E48" t="s">
        <v>212</v>
      </c>
      <c r="F48" t="s">
        <v>215</v>
      </c>
    </row>
    <row r="49" spans="1:6" x14ac:dyDescent="0.3">
      <c r="A49">
        <v>46</v>
      </c>
      <c r="B49" t="s">
        <v>219</v>
      </c>
      <c r="C49">
        <v>0</v>
      </c>
      <c r="D49">
        <v>0</v>
      </c>
      <c r="E49" t="s">
        <v>212</v>
      </c>
      <c r="F49" t="s">
        <v>215</v>
      </c>
    </row>
    <row r="50" spans="1:6" x14ac:dyDescent="0.3">
      <c r="A50">
        <v>47</v>
      </c>
      <c r="B50" t="s">
        <v>219</v>
      </c>
      <c r="C50">
        <v>0</v>
      </c>
      <c r="D50">
        <v>0</v>
      </c>
      <c r="E50" t="s">
        <v>212</v>
      </c>
      <c r="F50" t="s">
        <v>215</v>
      </c>
    </row>
    <row r="51" spans="1:6" x14ac:dyDescent="0.3">
      <c r="A51">
        <v>48</v>
      </c>
      <c r="B51" t="s">
        <v>219</v>
      </c>
      <c r="C51">
        <v>0</v>
      </c>
      <c r="D51">
        <v>0</v>
      </c>
      <c r="E51" t="s">
        <v>212</v>
      </c>
      <c r="F51" t="s">
        <v>215</v>
      </c>
    </row>
    <row r="52" spans="1:6" x14ac:dyDescent="0.3">
      <c r="A52">
        <v>49</v>
      </c>
      <c r="B52" t="s">
        <v>219</v>
      </c>
      <c r="C52">
        <v>0</v>
      </c>
      <c r="D52">
        <v>0</v>
      </c>
      <c r="E52" t="s">
        <v>212</v>
      </c>
      <c r="F52" t="s">
        <v>215</v>
      </c>
    </row>
    <row r="53" spans="1:6" x14ac:dyDescent="0.3">
      <c r="A53">
        <v>50</v>
      </c>
      <c r="B53" t="s">
        <v>219</v>
      </c>
      <c r="C53">
        <v>0</v>
      </c>
      <c r="D53">
        <v>0</v>
      </c>
      <c r="E53" t="s">
        <v>212</v>
      </c>
      <c r="F53" t="s">
        <v>215</v>
      </c>
    </row>
    <row r="54" spans="1:6" x14ac:dyDescent="0.3">
      <c r="A54">
        <v>51</v>
      </c>
      <c r="B54" t="s">
        <v>219</v>
      </c>
      <c r="C54">
        <v>0</v>
      </c>
      <c r="D54">
        <v>0</v>
      </c>
      <c r="E54" t="s">
        <v>212</v>
      </c>
      <c r="F54" t="s">
        <v>215</v>
      </c>
    </row>
    <row r="55" spans="1:6" x14ac:dyDescent="0.3">
      <c r="A55">
        <v>52</v>
      </c>
      <c r="B55" t="s">
        <v>219</v>
      </c>
      <c r="C55">
        <v>0</v>
      </c>
      <c r="D55">
        <v>0</v>
      </c>
      <c r="E55" t="s">
        <v>212</v>
      </c>
      <c r="F55" t="s">
        <v>215</v>
      </c>
    </row>
    <row r="56" spans="1:6" x14ac:dyDescent="0.3">
      <c r="A56">
        <v>53</v>
      </c>
      <c r="B56" t="s">
        <v>219</v>
      </c>
      <c r="C56">
        <v>0</v>
      </c>
      <c r="D56">
        <v>0</v>
      </c>
      <c r="E56" t="s">
        <v>212</v>
      </c>
      <c r="F56" t="s">
        <v>215</v>
      </c>
    </row>
    <row r="57" spans="1:6" x14ac:dyDescent="0.3">
      <c r="A57">
        <v>54</v>
      </c>
      <c r="B57" t="s">
        <v>219</v>
      </c>
      <c r="C57">
        <v>0</v>
      </c>
      <c r="D57">
        <v>0</v>
      </c>
      <c r="E57" t="s">
        <v>212</v>
      </c>
      <c r="F57" t="s">
        <v>215</v>
      </c>
    </row>
    <row r="58" spans="1:6" x14ac:dyDescent="0.3">
      <c r="A58">
        <v>55</v>
      </c>
      <c r="B58" t="s">
        <v>219</v>
      </c>
      <c r="C58">
        <v>0</v>
      </c>
      <c r="D58">
        <v>0</v>
      </c>
      <c r="E58" t="s">
        <v>212</v>
      </c>
      <c r="F58" t="s">
        <v>215</v>
      </c>
    </row>
    <row r="59" spans="1:6" x14ac:dyDescent="0.3">
      <c r="A59">
        <v>56</v>
      </c>
      <c r="B59" t="s">
        <v>219</v>
      </c>
      <c r="C59">
        <v>0</v>
      </c>
      <c r="D59">
        <v>0</v>
      </c>
      <c r="E59" t="s">
        <v>212</v>
      </c>
      <c r="F59" t="s">
        <v>215</v>
      </c>
    </row>
    <row r="60" spans="1:6" x14ac:dyDescent="0.3">
      <c r="A60">
        <v>57</v>
      </c>
      <c r="B60" t="s">
        <v>219</v>
      </c>
      <c r="C60">
        <v>0</v>
      </c>
      <c r="D60">
        <v>0</v>
      </c>
      <c r="E60" t="s">
        <v>212</v>
      </c>
      <c r="F60" t="s">
        <v>215</v>
      </c>
    </row>
    <row r="61" spans="1:6" x14ac:dyDescent="0.3">
      <c r="A61">
        <v>58</v>
      </c>
      <c r="B61" t="s">
        <v>219</v>
      </c>
      <c r="C61">
        <v>0</v>
      </c>
      <c r="D61">
        <v>0</v>
      </c>
      <c r="E61" t="s">
        <v>212</v>
      </c>
      <c r="F61" t="s">
        <v>215</v>
      </c>
    </row>
    <row r="62" spans="1:6" x14ac:dyDescent="0.3">
      <c r="A62">
        <v>59</v>
      </c>
      <c r="B62" t="s">
        <v>219</v>
      </c>
      <c r="C62">
        <v>0</v>
      </c>
      <c r="D62">
        <v>0</v>
      </c>
      <c r="E62" t="s">
        <v>212</v>
      </c>
      <c r="F62" t="s">
        <v>215</v>
      </c>
    </row>
    <row r="63" spans="1:6" x14ac:dyDescent="0.3">
      <c r="A63">
        <v>60</v>
      </c>
      <c r="B63" t="s">
        <v>219</v>
      </c>
      <c r="C63">
        <v>0</v>
      </c>
      <c r="D63">
        <v>0</v>
      </c>
      <c r="E63" t="s">
        <v>212</v>
      </c>
      <c r="F63" t="s">
        <v>215</v>
      </c>
    </row>
    <row r="64" spans="1:6" x14ac:dyDescent="0.3">
      <c r="A64">
        <v>61</v>
      </c>
      <c r="B64" t="s">
        <v>219</v>
      </c>
      <c r="C64">
        <v>0</v>
      </c>
      <c r="D64">
        <v>0</v>
      </c>
      <c r="E64" t="s">
        <v>212</v>
      </c>
      <c r="F64" t="s">
        <v>215</v>
      </c>
    </row>
    <row r="65" spans="1:6" x14ac:dyDescent="0.3">
      <c r="A65">
        <v>62</v>
      </c>
      <c r="B65" t="s">
        <v>219</v>
      </c>
      <c r="C65">
        <v>0</v>
      </c>
      <c r="D65">
        <v>0</v>
      </c>
      <c r="E65" t="s">
        <v>212</v>
      </c>
      <c r="F65" t="s">
        <v>215</v>
      </c>
    </row>
    <row r="66" spans="1:6" x14ac:dyDescent="0.3">
      <c r="A66">
        <v>63</v>
      </c>
      <c r="B66" t="s">
        <v>219</v>
      </c>
      <c r="C66">
        <v>0</v>
      </c>
      <c r="D66">
        <v>0</v>
      </c>
      <c r="E66" t="s">
        <v>212</v>
      </c>
      <c r="F66" t="s">
        <v>215</v>
      </c>
    </row>
    <row r="67" spans="1:6" x14ac:dyDescent="0.3">
      <c r="A67">
        <v>64</v>
      </c>
      <c r="B67" t="s">
        <v>219</v>
      </c>
      <c r="C67">
        <v>0</v>
      </c>
      <c r="D67">
        <v>0</v>
      </c>
      <c r="E67" t="s">
        <v>212</v>
      </c>
      <c r="F67" t="s">
        <v>215</v>
      </c>
    </row>
    <row r="68" spans="1:6" x14ac:dyDescent="0.3">
      <c r="A68">
        <v>65</v>
      </c>
      <c r="B68" t="s">
        <v>219</v>
      </c>
      <c r="C68">
        <v>0</v>
      </c>
      <c r="D68">
        <v>0</v>
      </c>
      <c r="E68" t="s">
        <v>212</v>
      </c>
      <c r="F68" t="s">
        <v>215</v>
      </c>
    </row>
    <row r="69" spans="1:6" x14ac:dyDescent="0.3">
      <c r="A69">
        <v>66</v>
      </c>
      <c r="B69" t="s">
        <v>219</v>
      </c>
      <c r="C69">
        <v>0</v>
      </c>
      <c r="D69">
        <v>0</v>
      </c>
      <c r="E69" t="s">
        <v>212</v>
      </c>
      <c r="F69" t="s">
        <v>215</v>
      </c>
    </row>
    <row r="70" spans="1:6" x14ac:dyDescent="0.3">
      <c r="A70">
        <v>67</v>
      </c>
      <c r="B70" t="s">
        <v>219</v>
      </c>
      <c r="C70">
        <v>0</v>
      </c>
      <c r="D70">
        <v>0</v>
      </c>
      <c r="E70" t="s">
        <v>212</v>
      </c>
      <c r="F70" t="s">
        <v>215</v>
      </c>
    </row>
    <row r="71" spans="1:6" x14ac:dyDescent="0.3">
      <c r="A71">
        <v>68</v>
      </c>
      <c r="B71" t="s">
        <v>219</v>
      </c>
      <c r="C71">
        <v>0</v>
      </c>
      <c r="D71">
        <v>0</v>
      </c>
      <c r="E71" t="s">
        <v>212</v>
      </c>
      <c r="F71" t="s">
        <v>215</v>
      </c>
    </row>
    <row r="72" spans="1:6" x14ac:dyDescent="0.3">
      <c r="A72">
        <v>69</v>
      </c>
      <c r="B72" t="s">
        <v>219</v>
      </c>
      <c r="C72">
        <v>0</v>
      </c>
      <c r="D72">
        <v>0</v>
      </c>
      <c r="E72" t="s">
        <v>212</v>
      </c>
      <c r="F72" t="s">
        <v>215</v>
      </c>
    </row>
    <row r="73" spans="1:6" x14ac:dyDescent="0.3">
      <c r="A73">
        <v>70</v>
      </c>
      <c r="B73" t="s">
        <v>219</v>
      </c>
      <c r="C73">
        <v>0</v>
      </c>
      <c r="D73">
        <v>0</v>
      </c>
      <c r="E73" t="s">
        <v>212</v>
      </c>
      <c r="F73" t="s">
        <v>215</v>
      </c>
    </row>
    <row r="74" spans="1:6" x14ac:dyDescent="0.3">
      <c r="A74">
        <v>71</v>
      </c>
      <c r="B74" t="s">
        <v>219</v>
      </c>
      <c r="C74">
        <v>0</v>
      </c>
      <c r="D74">
        <v>0</v>
      </c>
      <c r="E74" t="s">
        <v>212</v>
      </c>
      <c r="F74" t="s">
        <v>215</v>
      </c>
    </row>
    <row r="75" spans="1:6" x14ac:dyDescent="0.3">
      <c r="A75">
        <v>72</v>
      </c>
      <c r="B75" t="s">
        <v>219</v>
      </c>
      <c r="C75">
        <v>0</v>
      </c>
      <c r="D75">
        <v>0</v>
      </c>
      <c r="E75" t="s">
        <v>212</v>
      </c>
      <c r="F75" t="s">
        <v>215</v>
      </c>
    </row>
    <row r="76" spans="1:6" x14ac:dyDescent="0.3">
      <c r="A76">
        <v>73</v>
      </c>
      <c r="B76" t="s">
        <v>219</v>
      </c>
      <c r="C76">
        <v>0</v>
      </c>
      <c r="D76">
        <v>0</v>
      </c>
      <c r="E76" t="s">
        <v>212</v>
      </c>
      <c r="F76" t="s">
        <v>215</v>
      </c>
    </row>
    <row r="77" spans="1:6" x14ac:dyDescent="0.3">
      <c r="A77">
        <v>74</v>
      </c>
      <c r="B77" t="s">
        <v>219</v>
      </c>
      <c r="C77">
        <v>0</v>
      </c>
      <c r="D77">
        <v>0</v>
      </c>
      <c r="E77" t="s">
        <v>212</v>
      </c>
      <c r="F77" t="s">
        <v>215</v>
      </c>
    </row>
    <row r="78" spans="1:6" x14ac:dyDescent="0.3">
      <c r="A78">
        <v>75</v>
      </c>
      <c r="B78" t="s">
        <v>219</v>
      </c>
      <c r="C78">
        <v>0</v>
      </c>
      <c r="D78">
        <v>0</v>
      </c>
      <c r="E78" t="s">
        <v>212</v>
      </c>
      <c r="F78" t="s">
        <v>215</v>
      </c>
    </row>
    <row r="79" spans="1:6" x14ac:dyDescent="0.3">
      <c r="A79">
        <v>76</v>
      </c>
      <c r="B79" t="s">
        <v>219</v>
      </c>
      <c r="C79">
        <v>0</v>
      </c>
      <c r="D79">
        <v>0</v>
      </c>
      <c r="E79" t="s">
        <v>212</v>
      </c>
      <c r="F79" t="s">
        <v>215</v>
      </c>
    </row>
    <row r="80" spans="1:6" x14ac:dyDescent="0.3">
      <c r="A80">
        <v>77</v>
      </c>
      <c r="B80" t="s">
        <v>219</v>
      </c>
      <c r="C80">
        <v>0</v>
      </c>
      <c r="D80">
        <v>0</v>
      </c>
      <c r="E80" t="s">
        <v>212</v>
      </c>
      <c r="F80" t="s">
        <v>215</v>
      </c>
    </row>
    <row r="81" spans="1:6" x14ac:dyDescent="0.3">
      <c r="A81">
        <v>78</v>
      </c>
      <c r="B81" t="s">
        <v>219</v>
      </c>
      <c r="C81">
        <v>0</v>
      </c>
      <c r="D81">
        <v>0</v>
      </c>
      <c r="E81" t="s">
        <v>212</v>
      </c>
      <c r="F81" t="s">
        <v>215</v>
      </c>
    </row>
    <row r="82" spans="1:6" x14ac:dyDescent="0.3">
      <c r="A82">
        <v>79</v>
      </c>
      <c r="B82" t="s">
        <v>219</v>
      </c>
      <c r="C82">
        <v>0</v>
      </c>
      <c r="D82">
        <v>0</v>
      </c>
      <c r="E82" t="s">
        <v>212</v>
      </c>
      <c r="F82" t="s">
        <v>215</v>
      </c>
    </row>
    <row r="83" spans="1:6" x14ac:dyDescent="0.3">
      <c r="A83">
        <v>80</v>
      </c>
      <c r="B83" t="s">
        <v>219</v>
      </c>
      <c r="C83">
        <v>0</v>
      </c>
      <c r="D83">
        <v>0</v>
      </c>
      <c r="E83" t="s">
        <v>212</v>
      </c>
      <c r="F83" t="s">
        <v>215</v>
      </c>
    </row>
    <row r="84" spans="1:6" x14ac:dyDescent="0.3">
      <c r="A84">
        <v>81</v>
      </c>
      <c r="B84" t="s">
        <v>219</v>
      </c>
      <c r="C84">
        <v>0</v>
      </c>
      <c r="D84">
        <v>0</v>
      </c>
      <c r="E84" t="s">
        <v>212</v>
      </c>
      <c r="F84" t="s">
        <v>215</v>
      </c>
    </row>
    <row r="85" spans="1:6" x14ac:dyDescent="0.3">
      <c r="A85">
        <v>82</v>
      </c>
      <c r="B85" t="s">
        <v>219</v>
      </c>
      <c r="C85">
        <v>0</v>
      </c>
      <c r="D85">
        <v>0</v>
      </c>
      <c r="E85" t="s">
        <v>212</v>
      </c>
      <c r="F85" t="s">
        <v>215</v>
      </c>
    </row>
    <row r="86" spans="1:6" x14ac:dyDescent="0.3">
      <c r="A86">
        <v>83</v>
      </c>
      <c r="B86" t="s">
        <v>219</v>
      </c>
      <c r="C86">
        <v>0</v>
      </c>
      <c r="D86">
        <v>0</v>
      </c>
      <c r="E86" t="s">
        <v>212</v>
      </c>
      <c r="F86" t="s">
        <v>215</v>
      </c>
    </row>
    <row r="87" spans="1:6" x14ac:dyDescent="0.3">
      <c r="A87">
        <v>84</v>
      </c>
      <c r="B87" t="s">
        <v>219</v>
      </c>
      <c r="C87">
        <v>0</v>
      </c>
      <c r="D87">
        <v>0</v>
      </c>
      <c r="E87" t="s">
        <v>212</v>
      </c>
      <c r="F87" t="s">
        <v>215</v>
      </c>
    </row>
    <row r="88" spans="1:6" x14ac:dyDescent="0.3">
      <c r="A88">
        <v>85</v>
      </c>
      <c r="B88" t="s">
        <v>219</v>
      </c>
      <c r="C88">
        <v>0</v>
      </c>
      <c r="D88">
        <v>0</v>
      </c>
      <c r="E88" t="s">
        <v>212</v>
      </c>
      <c r="F88" t="s">
        <v>215</v>
      </c>
    </row>
    <row r="89" spans="1:6" x14ac:dyDescent="0.3">
      <c r="A89">
        <v>86</v>
      </c>
      <c r="B89" t="s">
        <v>219</v>
      </c>
      <c r="C89">
        <v>0</v>
      </c>
      <c r="D89">
        <v>0</v>
      </c>
      <c r="E89" t="s">
        <v>212</v>
      </c>
      <c r="F89" t="s">
        <v>215</v>
      </c>
    </row>
    <row r="90" spans="1:6" x14ac:dyDescent="0.3">
      <c r="A90">
        <v>87</v>
      </c>
      <c r="B90" t="s">
        <v>219</v>
      </c>
      <c r="C90">
        <v>0</v>
      </c>
      <c r="D90">
        <v>0</v>
      </c>
      <c r="E90" t="s">
        <v>212</v>
      </c>
      <c r="F90" t="s">
        <v>215</v>
      </c>
    </row>
    <row r="91" spans="1:6" x14ac:dyDescent="0.3">
      <c r="A91">
        <v>88</v>
      </c>
      <c r="B91" t="s">
        <v>219</v>
      </c>
      <c r="C91">
        <v>0</v>
      </c>
      <c r="D91">
        <v>0</v>
      </c>
      <c r="E91" t="s">
        <v>212</v>
      </c>
      <c r="F91" t="s">
        <v>215</v>
      </c>
    </row>
    <row r="92" spans="1:6" x14ac:dyDescent="0.3">
      <c r="A92">
        <v>89</v>
      </c>
      <c r="B92" t="s">
        <v>219</v>
      </c>
      <c r="C92">
        <v>0</v>
      </c>
      <c r="D92">
        <v>0</v>
      </c>
      <c r="E92" t="s">
        <v>212</v>
      </c>
      <c r="F92" t="s">
        <v>215</v>
      </c>
    </row>
    <row r="93" spans="1:6" x14ac:dyDescent="0.3">
      <c r="A93">
        <v>90</v>
      </c>
      <c r="B93" t="s">
        <v>219</v>
      </c>
      <c r="C93">
        <v>0</v>
      </c>
      <c r="D93">
        <v>0</v>
      </c>
      <c r="E93" t="s">
        <v>212</v>
      </c>
      <c r="F93" t="s">
        <v>215</v>
      </c>
    </row>
    <row r="94" spans="1:6" x14ac:dyDescent="0.3">
      <c r="A94">
        <v>91</v>
      </c>
      <c r="B94" t="s">
        <v>219</v>
      </c>
      <c r="C94">
        <v>0</v>
      </c>
      <c r="D94">
        <v>0</v>
      </c>
      <c r="E94" t="s">
        <v>212</v>
      </c>
      <c r="F94" t="s">
        <v>215</v>
      </c>
    </row>
    <row r="95" spans="1:6" x14ac:dyDescent="0.3">
      <c r="A95">
        <v>92</v>
      </c>
      <c r="B95" t="s">
        <v>219</v>
      </c>
      <c r="C95">
        <v>0</v>
      </c>
      <c r="D95">
        <v>0</v>
      </c>
      <c r="E95" t="s">
        <v>212</v>
      </c>
      <c r="F95" t="s">
        <v>215</v>
      </c>
    </row>
    <row r="96" spans="1:6" x14ac:dyDescent="0.3">
      <c r="A96">
        <v>93</v>
      </c>
      <c r="B96" t="s">
        <v>219</v>
      </c>
      <c r="C96">
        <v>0</v>
      </c>
      <c r="D96">
        <v>0</v>
      </c>
      <c r="E96" t="s">
        <v>212</v>
      </c>
      <c r="F96" t="s">
        <v>215</v>
      </c>
    </row>
    <row r="97" spans="1:6" x14ac:dyDescent="0.3">
      <c r="A97">
        <v>94</v>
      </c>
      <c r="B97" t="s">
        <v>219</v>
      </c>
      <c r="C97">
        <v>0</v>
      </c>
      <c r="D97">
        <v>0</v>
      </c>
      <c r="E97" t="s">
        <v>212</v>
      </c>
      <c r="F97" t="s">
        <v>215</v>
      </c>
    </row>
    <row r="98" spans="1:6" x14ac:dyDescent="0.3">
      <c r="A98">
        <v>95</v>
      </c>
      <c r="B98" t="s">
        <v>219</v>
      </c>
      <c r="C98">
        <v>0</v>
      </c>
      <c r="D98">
        <v>0</v>
      </c>
      <c r="E98" t="s">
        <v>212</v>
      </c>
      <c r="F98" t="s">
        <v>215</v>
      </c>
    </row>
    <row r="99" spans="1:6" x14ac:dyDescent="0.3">
      <c r="A99">
        <v>96</v>
      </c>
      <c r="B99" t="s">
        <v>219</v>
      </c>
      <c r="C99">
        <v>0</v>
      </c>
      <c r="D99">
        <v>0</v>
      </c>
      <c r="E99" t="s">
        <v>212</v>
      </c>
      <c r="F99" t="s">
        <v>215</v>
      </c>
    </row>
    <row r="100" spans="1:6" x14ac:dyDescent="0.3">
      <c r="A100">
        <v>97</v>
      </c>
      <c r="B100" t="s">
        <v>219</v>
      </c>
      <c r="C100">
        <v>0</v>
      </c>
      <c r="D100">
        <v>0</v>
      </c>
      <c r="E100" t="s">
        <v>212</v>
      </c>
      <c r="F100" t="s">
        <v>215</v>
      </c>
    </row>
    <row r="101" spans="1:6" x14ac:dyDescent="0.3">
      <c r="A101">
        <v>98</v>
      </c>
      <c r="B101" t="s">
        <v>219</v>
      </c>
      <c r="C101">
        <v>0</v>
      </c>
      <c r="D101">
        <v>0</v>
      </c>
      <c r="E101" t="s">
        <v>212</v>
      </c>
      <c r="F101" t="s">
        <v>215</v>
      </c>
    </row>
    <row r="102" spans="1:6" x14ac:dyDescent="0.3">
      <c r="A102">
        <v>99</v>
      </c>
      <c r="B102" t="s">
        <v>219</v>
      </c>
      <c r="C102">
        <v>0</v>
      </c>
      <c r="D102">
        <v>0</v>
      </c>
      <c r="E102" t="s">
        <v>212</v>
      </c>
      <c r="F102" t="s">
        <v>215</v>
      </c>
    </row>
    <row r="103" spans="1:6" x14ac:dyDescent="0.3">
      <c r="A103">
        <v>100</v>
      </c>
      <c r="B103" t="s">
        <v>219</v>
      </c>
      <c r="C103">
        <v>0</v>
      </c>
      <c r="D103">
        <v>0</v>
      </c>
      <c r="E103" t="s">
        <v>212</v>
      </c>
      <c r="F103" t="s">
        <v>215</v>
      </c>
    </row>
    <row r="104" spans="1:6" x14ac:dyDescent="0.3">
      <c r="A104">
        <v>101</v>
      </c>
      <c r="B104" t="s">
        <v>219</v>
      </c>
      <c r="C104">
        <v>0</v>
      </c>
      <c r="D104">
        <v>0</v>
      </c>
      <c r="E104" t="s">
        <v>212</v>
      </c>
      <c r="F104" t="s">
        <v>215</v>
      </c>
    </row>
    <row r="105" spans="1:6" x14ac:dyDescent="0.3">
      <c r="A105">
        <v>102</v>
      </c>
      <c r="B105" t="s">
        <v>219</v>
      </c>
      <c r="C105">
        <v>0</v>
      </c>
      <c r="D105">
        <v>0</v>
      </c>
      <c r="E105" t="s">
        <v>212</v>
      </c>
      <c r="F105" t="s">
        <v>215</v>
      </c>
    </row>
    <row r="106" spans="1:6" x14ac:dyDescent="0.3">
      <c r="A106">
        <v>103</v>
      </c>
      <c r="B106" t="s">
        <v>219</v>
      </c>
      <c r="C106">
        <v>0</v>
      </c>
      <c r="D106">
        <v>0</v>
      </c>
      <c r="E106" t="s">
        <v>212</v>
      </c>
      <c r="F106" t="s">
        <v>215</v>
      </c>
    </row>
    <row r="107" spans="1:6" x14ac:dyDescent="0.3">
      <c r="A107">
        <v>104</v>
      </c>
      <c r="B107" t="s">
        <v>219</v>
      </c>
      <c r="C107">
        <v>0</v>
      </c>
      <c r="D107">
        <v>0</v>
      </c>
      <c r="E107" t="s">
        <v>212</v>
      </c>
      <c r="F107" t="s">
        <v>215</v>
      </c>
    </row>
    <row r="108" spans="1:6" x14ac:dyDescent="0.3">
      <c r="A108">
        <v>105</v>
      </c>
      <c r="B108" t="s">
        <v>219</v>
      </c>
      <c r="C108">
        <v>0</v>
      </c>
      <c r="D108">
        <v>0</v>
      </c>
      <c r="E108" t="s">
        <v>212</v>
      </c>
      <c r="F108" t="s">
        <v>215</v>
      </c>
    </row>
    <row r="109" spans="1:6" x14ac:dyDescent="0.3">
      <c r="A109">
        <v>106</v>
      </c>
      <c r="B109" t="s">
        <v>219</v>
      </c>
      <c r="C109">
        <v>0</v>
      </c>
      <c r="D109">
        <v>0</v>
      </c>
      <c r="E109" t="s">
        <v>212</v>
      </c>
      <c r="F109" t="s">
        <v>215</v>
      </c>
    </row>
    <row r="110" spans="1:6" x14ac:dyDescent="0.3">
      <c r="A110">
        <v>107</v>
      </c>
      <c r="B110" t="s">
        <v>219</v>
      </c>
      <c r="C110">
        <v>0</v>
      </c>
      <c r="D110">
        <v>0</v>
      </c>
      <c r="E110" t="s">
        <v>212</v>
      </c>
      <c r="F110" t="s">
        <v>215</v>
      </c>
    </row>
    <row r="111" spans="1:6" x14ac:dyDescent="0.3">
      <c r="A111">
        <v>108</v>
      </c>
      <c r="B111" t="s">
        <v>219</v>
      </c>
      <c r="C111">
        <v>0</v>
      </c>
      <c r="D111">
        <v>0</v>
      </c>
      <c r="E111" t="s">
        <v>212</v>
      </c>
      <c r="F111" t="s">
        <v>215</v>
      </c>
    </row>
    <row r="112" spans="1:6" x14ac:dyDescent="0.3">
      <c r="A112">
        <v>109</v>
      </c>
      <c r="B112" t="s">
        <v>219</v>
      </c>
      <c r="C112">
        <v>0</v>
      </c>
      <c r="D112">
        <v>0</v>
      </c>
      <c r="E112" t="s">
        <v>212</v>
      </c>
      <c r="F112" t="s">
        <v>215</v>
      </c>
    </row>
    <row r="113" spans="1:6" x14ac:dyDescent="0.3">
      <c r="A113">
        <v>110</v>
      </c>
      <c r="B113" t="s">
        <v>219</v>
      </c>
      <c r="C113">
        <v>0</v>
      </c>
      <c r="D113">
        <v>0</v>
      </c>
      <c r="E113" t="s">
        <v>212</v>
      </c>
      <c r="F113" t="s">
        <v>215</v>
      </c>
    </row>
    <row r="114" spans="1:6" x14ac:dyDescent="0.3">
      <c r="A114">
        <v>111</v>
      </c>
      <c r="B114" t="s">
        <v>219</v>
      </c>
      <c r="C114">
        <v>0</v>
      </c>
      <c r="D114">
        <v>0</v>
      </c>
      <c r="E114" t="s">
        <v>212</v>
      </c>
      <c r="F114" t="s">
        <v>215</v>
      </c>
    </row>
    <row r="115" spans="1:6" x14ac:dyDescent="0.3">
      <c r="A115">
        <v>112</v>
      </c>
      <c r="B115" t="s">
        <v>219</v>
      </c>
      <c r="C115">
        <v>0</v>
      </c>
      <c r="D115">
        <v>0</v>
      </c>
      <c r="E115" t="s">
        <v>212</v>
      </c>
      <c r="F115" t="s">
        <v>215</v>
      </c>
    </row>
    <row r="116" spans="1:6" x14ac:dyDescent="0.3">
      <c r="A116">
        <v>113</v>
      </c>
      <c r="B116" t="s">
        <v>219</v>
      </c>
      <c r="C116">
        <v>0</v>
      </c>
      <c r="D116">
        <v>0</v>
      </c>
      <c r="E116" t="s">
        <v>212</v>
      </c>
      <c r="F116" t="s">
        <v>215</v>
      </c>
    </row>
    <row r="117" spans="1:6" x14ac:dyDescent="0.3">
      <c r="A117">
        <v>114</v>
      </c>
      <c r="B117" t="s">
        <v>219</v>
      </c>
      <c r="C117">
        <v>0</v>
      </c>
      <c r="D117">
        <v>0</v>
      </c>
      <c r="E117" t="s">
        <v>212</v>
      </c>
      <c r="F117" t="s">
        <v>215</v>
      </c>
    </row>
    <row r="118" spans="1:6" x14ac:dyDescent="0.3">
      <c r="A118">
        <v>115</v>
      </c>
      <c r="B118" t="s">
        <v>219</v>
      </c>
      <c r="C118">
        <v>0</v>
      </c>
      <c r="D118">
        <v>0</v>
      </c>
      <c r="E118" t="s">
        <v>212</v>
      </c>
      <c r="F118" t="s">
        <v>215</v>
      </c>
    </row>
    <row r="119" spans="1:6" x14ac:dyDescent="0.3">
      <c r="A119">
        <v>116</v>
      </c>
      <c r="B119" t="s">
        <v>219</v>
      </c>
      <c r="C119">
        <v>0</v>
      </c>
      <c r="D119">
        <v>0</v>
      </c>
      <c r="E119" t="s">
        <v>212</v>
      </c>
      <c r="F119" t="s">
        <v>215</v>
      </c>
    </row>
    <row r="120" spans="1:6" x14ac:dyDescent="0.3">
      <c r="A120">
        <v>117</v>
      </c>
      <c r="B120" t="s">
        <v>219</v>
      </c>
      <c r="C120">
        <v>0</v>
      </c>
      <c r="D120">
        <v>0</v>
      </c>
      <c r="E120" t="s">
        <v>212</v>
      </c>
      <c r="F120" t="s">
        <v>215</v>
      </c>
    </row>
    <row r="121" spans="1:6" x14ac:dyDescent="0.3">
      <c r="A121">
        <v>118</v>
      </c>
      <c r="B121" t="s">
        <v>219</v>
      </c>
      <c r="C121">
        <v>0</v>
      </c>
      <c r="D121">
        <v>0</v>
      </c>
      <c r="E121" t="s">
        <v>212</v>
      </c>
      <c r="F121" t="s">
        <v>215</v>
      </c>
    </row>
    <row r="122" spans="1:6" x14ac:dyDescent="0.3">
      <c r="A122">
        <v>119</v>
      </c>
      <c r="B122" t="s">
        <v>219</v>
      </c>
      <c r="C122">
        <v>0</v>
      </c>
      <c r="D122">
        <v>0</v>
      </c>
      <c r="E122" t="s">
        <v>212</v>
      </c>
      <c r="F122" t="s">
        <v>215</v>
      </c>
    </row>
    <row r="123" spans="1:6" x14ac:dyDescent="0.3">
      <c r="A123">
        <v>120</v>
      </c>
      <c r="B123" t="s">
        <v>219</v>
      </c>
      <c r="C123">
        <v>0</v>
      </c>
      <c r="D123">
        <v>0</v>
      </c>
      <c r="E123" t="s">
        <v>212</v>
      </c>
      <c r="F123" t="s">
        <v>215</v>
      </c>
    </row>
    <row r="124" spans="1:6" x14ac:dyDescent="0.3">
      <c r="A124">
        <v>121</v>
      </c>
      <c r="B124" t="s">
        <v>219</v>
      </c>
      <c r="C124">
        <v>0</v>
      </c>
      <c r="D124">
        <v>0</v>
      </c>
      <c r="E124" t="s">
        <v>212</v>
      </c>
      <c r="F124" t="s">
        <v>215</v>
      </c>
    </row>
    <row r="125" spans="1:6" x14ac:dyDescent="0.3">
      <c r="A125">
        <v>122</v>
      </c>
      <c r="B125" t="s">
        <v>219</v>
      </c>
      <c r="C125">
        <v>0</v>
      </c>
      <c r="D125">
        <v>0</v>
      </c>
      <c r="E125" t="s">
        <v>212</v>
      </c>
      <c r="F125" t="s">
        <v>215</v>
      </c>
    </row>
    <row r="126" spans="1:6" x14ac:dyDescent="0.3">
      <c r="A126">
        <v>123</v>
      </c>
      <c r="B126" t="s">
        <v>219</v>
      </c>
      <c r="C126">
        <v>0</v>
      </c>
      <c r="D126">
        <v>0</v>
      </c>
      <c r="E126" t="s">
        <v>212</v>
      </c>
      <c r="F126" t="s">
        <v>215</v>
      </c>
    </row>
    <row r="127" spans="1:6" x14ac:dyDescent="0.3">
      <c r="A127">
        <v>124</v>
      </c>
      <c r="B127" t="s">
        <v>219</v>
      </c>
      <c r="C127">
        <v>0</v>
      </c>
      <c r="D127">
        <v>0</v>
      </c>
      <c r="E127" t="s">
        <v>212</v>
      </c>
      <c r="F127" t="s">
        <v>215</v>
      </c>
    </row>
    <row r="128" spans="1:6" x14ac:dyDescent="0.3">
      <c r="A128">
        <v>125</v>
      </c>
      <c r="B128" t="s">
        <v>219</v>
      </c>
      <c r="C128">
        <v>0</v>
      </c>
      <c r="D128">
        <v>0</v>
      </c>
      <c r="E128" t="s">
        <v>212</v>
      </c>
      <c r="F128" t="s">
        <v>215</v>
      </c>
    </row>
    <row r="129" spans="1:6" x14ac:dyDescent="0.3">
      <c r="A129">
        <v>126</v>
      </c>
      <c r="B129" t="s">
        <v>219</v>
      </c>
      <c r="C129">
        <v>0</v>
      </c>
      <c r="D129">
        <v>0</v>
      </c>
      <c r="E129" t="s">
        <v>212</v>
      </c>
      <c r="F129" t="s">
        <v>215</v>
      </c>
    </row>
    <row r="130" spans="1:6" x14ac:dyDescent="0.3">
      <c r="A130">
        <v>127</v>
      </c>
      <c r="B130" t="s">
        <v>219</v>
      </c>
      <c r="C130">
        <v>0</v>
      </c>
      <c r="D130">
        <v>0</v>
      </c>
      <c r="E130" t="s">
        <v>212</v>
      </c>
      <c r="F130" t="s">
        <v>215</v>
      </c>
    </row>
    <row r="131" spans="1:6" x14ac:dyDescent="0.3">
      <c r="A131">
        <v>128</v>
      </c>
      <c r="B131" t="s">
        <v>219</v>
      </c>
      <c r="C131">
        <v>0</v>
      </c>
      <c r="D131">
        <v>0</v>
      </c>
      <c r="E131" t="s">
        <v>212</v>
      </c>
      <c r="F131" t="s">
        <v>215</v>
      </c>
    </row>
    <row r="132" spans="1:6" x14ac:dyDescent="0.3">
      <c r="A132">
        <v>129</v>
      </c>
      <c r="B132" t="s">
        <v>219</v>
      </c>
      <c r="C132">
        <v>0</v>
      </c>
      <c r="D132">
        <v>0</v>
      </c>
      <c r="E132" t="s">
        <v>212</v>
      </c>
      <c r="F132" t="s">
        <v>215</v>
      </c>
    </row>
    <row r="133" spans="1:6" x14ac:dyDescent="0.3">
      <c r="A133">
        <v>130</v>
      </c>
      <c r="B133" t="s">
        <v>219</v>
      </c>
      <c r="C133">
        <v>0</v>
      </c>
      <c r="D133">
        <v>0</v>
      </c>
      <c r="E133" t="s">
        <v>212</v>
      </c>
      <c r="F133" t="s">
        <v>215</v>
      </c>
    </row>
    <row r="134" spans="1:6" x14ac:dyDescent="0.3">
      <c r="A134">
        <v>131</v>
      </c>
      <c r="B134" t="s">
        <v>219</v>
      </c>
      <c r="C134">
        <v>0</v>
      </c>
      <c r="D134">
        <v>0</v>
      </c>
      <c r="E134" t="s">
        <v>212</v>
      </c>
      <c r="F134" t="s">
        <v>215</v>
      </c>
    </row>
    <row r="135" spans="1:6" x14ac:dyDescent="0.3">
      <c r="A135">
        <v>132</v>
      </c>
      <c r="B135" t="s">
        <v>219</v>
      </c>
      <c r="C135">
        <v>0</v>
      </c>
      <c r="D135">
        <v>0</v>
      </c>
      <c r="E135" t="s">
        <v>212</v>
      </c>
      <c r="F135" t="s">
        <v>215</v>
      </c>
    </row>
    <row r="136" spans="1:6" x14ac:dyDescent="0.3">
      <c r="A136">
        <v>133</v>
      </c>
      <c r="B136" t="s">
        <v>219</v>
      </c>
      <c r="C136">
        <v>0</v>
      </c>
      <c r="D136">
        <v>0</v>
      </c>
      <c r="E136" t="s">
        <v>212</v>
      </c>
      <c r="F136" t="s">
        <v>215</v>
      </c>
    </row>
    <row r="137" spans="1:6" x14ac:dyDescent="0.3">
      <c r="A137">
        <v>134</v>
      </c>
      <c r="B137" t="s">
        <v>219</v>
      </c>
      <c r="C137">
        <v>0</v>
      </c>
      <c r="D137">
        <v>0</v>
      </c>
      <c r="E137" t="s">
        <v>212</v>
      </c>
      <c r="F137" t="s">
        <v>215</v>
      </c>
    </row>
    <row r="138" spans="1:6" x14ac:dyDescent="0.3">
      <c r="A138">
        <v>135</v>
      </c>
      <c r="B138" t="s">
        <v>219</v>
      </c>
      <c r="C138">
        <v>0</v>
      </c>
      <c r="D138">
        <v>0</v>
      </c>
      <c r="E138" t="s">
        <v>212</v>
      </c>
      <c r="F138" t="s">
        <v>215</v>
      </c>
    </row>
    <row r="139" spans="1:6" x14ac:dyDescent="0.3">
      <c r="A139">
        <v>136</v>
      </c>
      <c r="B139" t="s">
        <v>219</v>
      </c>
      <c r="C139">
        <v>0</v>
      </c>
      <c r="D139">
        <v>0</v>
      </c>
      <c r="E139" t="s">
        <v>212</v>
      </c>
      <c r="F139" t="s">
        <v>215</v>
      </c>
    </row>
    <row r="140" spans="1:6" x14ac:dyDescent="0.3">
      <c r="A140">
        <v>137</v>
      </c>
      <c r="B140" t="s">
        <v>219</v>
      </c>
      <c r="C140">
        <v>0</v>
      </c>
      <c r="D140">
        <v>0</v>
      </c>
      <c r="E140" t="s">
        <v>212</v>
      </c>
      <c r="F140" t="s">
        <v>215</v>
      </c>
    </row>
    <row r="141" spans="1:6" x14ac:dyDescent="0.3">
      <c r="A141">
        <v>138</v>
      </c>
      <c r="B141" t="s">
        <v>219</v>
      </c>
      <c r="C141">
        <v>0</v>
      </c>
      <c r="D141">
        <v>0</v>
      </c>
      <c r="E141" t="s">
        <v>212</v>
      </c>
      <c r="F141" t="s">
        <v>215</v>
      </c>
    </row>
    <row r="142" spans="1:6" x14ac:dyDescent="0.3">
      <c r="A142">
        <v>139</v>
      </c>
      <c r="B142" t="s">
        <v>219</v>
      </c>
      <c r="C142">
        <v>0</v>
      </c>
      <c r="D142">
        <v>0</v>
      </c>
      <c r="E142" t="s">
        <v>212</v>
      </c>
      <c r="F142" t="s">
        <v>215</v>
      </c>
    </row>
    <row r="143" spans="1:6" x14ac:dyDescent="0.3">
      <c r="A143">
        <v>140</v>
      </c>
      <c r="B143" t="s">
        <v>219</v>
      </c>
      <c r="C143">
        <v>0</v>
      </c>
      <c r="D143">
        <v>0</v>
      </c>
      <c r="E143" t="s">
        <v>212</v>
      </c>
      <c r="F143" t="s">
        <v>215</v>
      </c>
    </row>
    <row r="144" spans="1:6" x14ac:dyDescent="0.3">
      <c r="A144">
        <v>141</v>
      </c>
      <c r="B144" t="s">
        <v>219</v>
      </c>
      <c r="C144">
        <v>0</v>
      </c>
      <c r="D144">
        <v>0</v>
      </c>
      <c r="E144" t="s">
        <v>212</v>
      </c>
      <c r="F144" t="s">
        <v>215</v>
      </c>
    </row>
    <row r="145" spans="1:6" x14ac:dyDescent="0.3">
      <c r="A145">
        <v>142</v>
      </c>
      <c r="B145" t="s">
        <v>219</v>
      </c>
      <c r="C145">
        <v>0</v>
      </c>
      <c r="D145">
        <v>0</v>
      </c>
      <c r="E145" t="s">
        <v>212</v>
      </c>
      <c r="F145" t="s">
        <v>215</v>
      </c>
    </row>
    <row r="146" spans="1:6" x14ac:dyDescent="0.3">
      <c r="A146">
        <v>143</v>
      </c>
      <c r="B146" t="s">
        <v>219</v>
      </c>
      <c r="C146">
        <v>0</v>
      </c>
      <c r="D146">
        <v>0</v>
      </c>
      <c r="E146" t="s">
        <v>212</v>
      </c>
      <c r="F146" t="s">
        <v>215</v>
      </c>
    </row>
    <row r="147" spans="1:6" x14ac:dyDescent="0.3">
      <c r="A147">
        <v>144</v>
      </c>
      <c r="B147" t="s">
        <v>219</v>
      </c>
      <c r="C147">
        <v>0</v>
      </c>
      <c r="D147">
        <v>0</v>
      </c>
      <c r="E147" t="s">
        <v>212</v>
      </c>
      <c r="F147" t="s">
        <v>215</v>
      </c>
    </row>
    <row r="148" spans="1:6" x14ac:dyDescent="0.3">
      <c r="A148">
        <v>145</v>
      </c>
      <c r="B148" t="s">
        <v>219</v>
      </c>
      <c r="C148">
        <v>0</v>
      </c>
      <c r="D148">
        <v>0</v>
      </c>
      <c r="E148" t="s">
        <v>212</v>
      </c>
      <c r="F148" t="s">
        <v>215</v>
      </c>
    </row>
    <row r="149" spans="1:6" x14ac:dyDescent="0.3">
      <c r="A149">
        <v>146</v>
      </c>
      <c r="B149" t="s">
        <v>219</v>
      </c>
      <c r="C149">
        <v>0</v>
      </c>
      <c r="D149">
        <v>0</v>
      </c>
      <c r="E149" t="s">
        <v>212</v>
      </c>
      <c r="F149" t="s">
        <v>215</v>
      </c>
    </row>
    <row r="150" spans="1:6" x14ac:dyDescent="0.3">
      <c r="A150">
        <v>147</v>
      </c>
      <c r="B150" t="s">
        <v>219</v>
      </c>
      <c r="C150">
        <v>0</v>
      </c>
      <c r="D150">
        <v>0</v>
      </c>
      <c r="E150" t="s">
        <v>212</v>
      </c>
      <c r="F150" t="s">
        <v>215</v>
      </c>
    </row>
    <row r="151" spans="1:6" x14ac:dyDescent="0.3">
      <c r="A151">
        <v>148</v>
      </c>
      <c r="B151" t="s">
        <v>219</v>
      </c>
      <c r="C151">
        <v>0</v>
      </c>
      <c r="D151">
        <v>0</v>
      </c>
      <c r="E151" t="s">
        <v>212</v>
      </c>
      <c r="F151" t="s">
        <v>215</v>
      </c>
    </row>
    <row r="152" spans="1:6" x14ac:dyDescent="0.3">
      <c r="A152">
        <v>149</v>
      </c>
      <c r="B152" t="s">
        <v>219</v>
      </c>
      <c r="C152">
        <v>0</v>
      </c>
      <c r="D152">
        <v>0</v>
      </c>
      <c r="E152" t="s">
        <v>212</v>
      </c>
      <c r="F152" t="s">
        <v>215</v>
      </c>
    </row>
    <row r="153" spans="1:6" x14ac:dyDescent="0.3">
      <c r="A153">
        <v>150</v>
      </c>
      <c r="B153" t="s">
        <v>219</v>
      </c>
      <c r="C153">
        <v>0</v>
      </c>
      <c r="D153">
        <v>0</v>
      </c>
      <c r="E153" t="s">
        <v>212</v>
      </c>
      <c r="F153" t="s">
        <v>215</v>
      </c>
    </row>
    <row r="154" spans="1:6" x14ac:dyDescent="0.3">
      <c r="A154">
        <v>151</v>
      </c>
      <c r="B154" t="s">
        <v>219</v>
      </c>
      <c r="C154">
        <v>0</v>
      </c>
      <c r="D154">
        <v>0</v>
      </c>
      <c r="E154" t="s">
        <v>212</v>
      </c>
      <c r="F154" t="s">
        <v>215</v>
      </c>
    </row>
    <row r="155" spans="1:6" x14ac:dyDescent="0.3">
      <c r="A155">
        <v>152</v>
      </c>
      <c r="B155" t="s">
        <v>219</v>
      </c>
      <c r="C155">
        <v>0</v>
      </c>
      <c r="D155">
        <v>0</v>
      </c>
      <c r="E155" t="s">
        <v>212</v>
      </c>
      <c r="F155" t="s">
        <v>215</v>
      </c>
    </row>
    <row r="156" spans="1:6" x14ac:dyDescent="0.3">
      <c r="A156">
        <v>153</v>
      </c>
      <c r="B156" t="s">
        <v>219</v>
      </c>
      <c r="C156">
        <v>0</v>
      </c>
      <c r="D156">
        <v>0</v>
      </c>
      <c r="E156" t="s">
        <v>212</v>
      </c>
      <c r="F156" t="s">
        <v>215</v>
      </c>
    </row>
    <row r="157" spans="1:6" x14ac:dyDescent="0.3">
      <c r="A157">
        <v>154</v>
      </c>
      <c r="B157" t="s">
        <v>219</v>
      </c>
      <c r="C157">
        <v>0</v>
      </c>
      <c r="D157">
        <v>0</v>
      </c>
      <c r="E157" t="s">
        <v>212</v>
      </c>
      <c r="F157" t="s">
        <v>215</v>
      </c>
    </row>
    <row r="158" spans="1:6" x14ac:dyDescent="0.3">
      <c r="A158">
        <v>155</v>
      </c>
      <c r="B158" t="s">
        <v>219</v>
      </c>
      <c r="C158">
        <v>0</v>
      </c>
      <c r="D158">
        <v>0</v>
      </c>
      <c r="E158" t="s">
        <v>212</v>
      </c>
      <c r="F158" t="s">
        <v>215</v>
      </c>
    </row>
    <row r="159" spans="1:6" x14ac:dyDescent="0.3">
      <c r="A159">
        <v>156</v>
      </c>
      <c r="B159" t="s">
        <v>219</v>
      </c>
      <c r="C159">
        <v>0</v>
      </c>
      <c r="D159">
        <v>0</v>
      </c>
      <c r="E159" t="s">
        <v>212</v>
      </c>
      <c r="F159" t="s">
        <v>215</v>
      </c>
    </row>
    <row r="160" spans="1:6" x14ac:dyDescent="0.3">
      <c r="A160">
        <v>157</v>
      </c>
      <c r="B160" t="s">
        <v>219</v>
      </c>
      <c r="C160">
        <v>0</v>
      </c>
      <c r="D160">
        <v>0</v>
      </c>
      <c r="E160" t="s">
        <v>212</v>
      </c>
      <c r="F160" t="s">
        <v>215</v>
      </c>
    </row>
    <row r="161" spans="1:6" x14ac:dyDescent="0.3">
      <c r="A161">
        <v>158</v>
      </c>
      <c r="B161" t="s">
        <v>219</v>
      </c>
      <c r="C161">
        <v>0</v>
      </c>
      <c r="D161">
        <v>0</v>
      </c>
      <c r="E161" t="s">
        <v>212</v>
      </c>
      <c r="F161" t="s">
        <v>215</v>
      </c>
    </row>
    <row r="162" spans="1:6" x14ac:dyDescent="0.3">
      <c r="A162">
        <v>159</v>
      </c>
      <c r="B162" t="s">
        <v>219</v>
      </c>
      <c r="C162">
        <v>0</v>
      </c>
      <c r="D162">
        <v>0</v>
      </c>
      <c r="E162" t="s">
        <v>212</v>
      </c>
      <c r="F162" t="s">
        <v>215</v>
      </c>
    </row>
    <row r="163" spans="1:6" x14ac:dyDescent="0.3">
      <c r="A163">
        <v>160</v>
      </c>
      <c r="B163" t="s">
        <v>219</v>
      </c>
      <c r="C163">
        <v>0</v>
      </c>
      <c r="D163">
        <v>0</v>
      </c>
      <c r="E163" t="s">
        <v>212</v>
      </c>
      <c r="F163" t="s">
        <v>215</v>
      </c>
    </row>
    <row r="164" spans="1:6" x14ac:dyDescent="0.3">
      <c r="A164">
        <v>161</v>
      </c>
      <c r="B164" t="s">
        <v>219</v>
      </c>
      <c r="C164">
        <v>0</v>
      </c>
      <c r="D164">
        <v>0</v>
      </c>
      <c r="E164" t="s">
        <v>212</v>
      </c>
      <c r="F164" t="s">
        <v>215</v>
      </c>
    </row>
    <row r="165" spans="1:6" x14ac:dyDescent="0.3">
      <c r="A165">
        <v>162</v>
      </c>
      <c r="B165" t="s">
        <v>219</v>
      </c>
      <c r="C165">
        <v>0</v>
      </c>
      <c r="D165">
        <v>0</v>
      </c>
      <c r="E165" t="s">
        <v>212</v>
      </c>
      <c r="F165" t="s">
        <v>215</v>
      </c>
    </row>
    <row r="166" spans="1:6" x14ac:dyDescent="0.3">
      <c r="A166">
        <v>163</v>
      </c>
      <c r="B166" t="s">
        <v>219</v>
      </c>
      <c r="C166">
        <v>0</v>
      </c>
      <c r="D166">
        <v>0</v>
      </c>
      <c r="E166" t="s">
        <v>212</v>
      </c>
      <c r="F166" t="s">
        <v>215</v>
      </c>
    </row>
    <row r="167" spans="1:6" x14ac:dyDescent="0.3">
      <c r="A167">
        <v>164</v>
      </c>
      <c r="B167" t="s">
        <v>219</v>
      </c>
      <c r="C167">
        <v>0</v>
      </c>
      <c r="D167">
        <v>0</v>
      </c>
      <c r="E167" t="s">
        <v>212</v>
      </c>
      <c r="F167" t="s">
        <v>215</v>
      </c>
    </row>
    <row r="168" spans="1:6" x14ac:dyDescent="0.3">
      <c r="A168">
        <v>165</v>
      </c>
      <c r="B168" t="s">
        <v>219</v>
      </c>
      <c r="C168">
        <v>0</v>
      </c>
      <c r="D168">
        <v>0</v>
      </c>
      <c r="E168" t="s">
        <v>212</v>
      </c>
      <c r="F168" t="s">
        <v>215</v>
      </c>
    </row>
    <row r="169" spans="1:6" x14ac:dyDescent="0.3">
      <c r="A169">
        <v>166</v>
      </c>
      <c r="B169" t="s">
        <v>219</v>
      </c>
      <c r="C169">
        <v>0</v>
      </c>
      <c r="D169">
        <v>0</v>
      </c>
      <c r="E169" t="s">
        <v>212</v>
      </c>
      <c r="F169" t="s">
        <v>215</v>
      </c>
    </row>
    <row r="170" spans="1:6" x14ac:dyDescent="0.3">
      <c r="A170">
        <v>167</v>
      </c>
      <c r="B170" t="s">
        <v>219</v>
      </c>
      <c r="C170">
        <v>0</v>
      </c>
      <c r="D170">
        <v>0</v>
      </c>
      <c r="E170" t="s">
        <v>212</v>
      </c>
      <c r="F170" t="s">
        <v>215</v>
      </c>
    </row>
    <row r="171" spans="1:6" x14ac:dyDescent="0.3">
      <c r="A171">
        <v>168</v>
      </c>
      <c r="B171" t="s">
        <v>219</v>
      </c>
      <c r="C171">
        <v>0</v>
      </c>
      <c r="D171">
        <v>0</v>
      </c>
      <c r="E171" t="s">
        <v>212</v>
      </c>
      <c r="F171" t="s">
        <v>215</v>
      </c>
    </row>
    <row r="172" spans="1:6" x14ac:dyDescent="0.3">
      <c r="A172">
        <v>169</v>
      </c>
      <c r="B172" t="s">
        <v>219</v>
      </c>
      <c r="C172">
        <v>0</v>
      </c>
      <c r="D172">
        <v>0</v>
      </c>
      <c r="E172" t="s">
        <v>212</v>
      </c>
      <c r="F172" t="s">
        <v>215</v>
      </c>
    </row>
    <row r="173" spans="1:6" x14ac:dyDescent="0.3">
      <c r="A173">
        <v>170</v>
      </c>
      <c r="B173" t="s">
        <v>219</v>
      </c>
      <c r="C173">
        <v>0</v>
      </c>
      <c r="D173">
        <v>0</v>
      </c>
      <c r="E173" t="s">
        <v>212</v>
      </c>
      <c r="F173" t="s">
        <v>215</v>
      </c>
    </row>
    <row r="174" spans="1:6" x14ac:dyDescent="0.3">
      <c r="A174">
        <v>171</v>
      </c>
      <c r="B174" t="s">
        <v>219</v>
      </c>
      <c r="C174">
        <v>0</v>
      </c>
      <c r="D174">
        <v>0</v>
      </c>
      <c r="E174" t="s">
        <v>212</v>
      </c>
      <c r="F174" t="s">
        <v>215</v>
      </c>
    </row>
    <row r="175" spans="1:6" x14ac:dyDescent="0.3">
      <c r="A175">
        <v>172</v>
      </c>
      <c r="B175" t="s">
        <v>219</v>
      </c>
      <c r="C175">
        <v>0</v>
      </c>
      <c r="D175">
        <v>0</v>
      </c>
      <c r="E175" t="s">
        <v>212</v>
      </c>
      <c r="F175" t="s">
        <v>215</v>
      </c>
    </row>
    <row r="176" spans="1:6" x14ac:dyDescent="0.3">
      <c r="A176">
        <v>173</v>
      </c>
      <c r="B176" t="s">
        <v>219</v>
      </c>
      <c r="C176">
        <v>0</v>
      </c>
      <c r="D176">
        <v>0</v>
      </c>
      <c r="E176" t="s">
        <v>212</v>
      </c>
      <c r="F176" t="s">
        <v>215</v>
      </c>
    </row>
    <row r="177" spans="1:6" x14ac:dyDescent="0.3">
      <c r="A177">
        <v>174</v>
      </c>
      <c r="B177" t="s">
        <v>219</v>
      </c>
      <c r="C177">
        <v>0</v>
      </c>
      <c r="D177">
        <v>0</v>
      </c>
      <c r="E177" t="s">
        <v>212</v>
      </c>
      <c r="F177" t="s">
        <v>215</v>
      </c>
    </row>
    <row r="178" spans="1:6" x14ac:dyDescent="0.3">
      <c r="A178">
        <v>175</v>
      </c>
      <c r="B178" t="s">
        <v>219</v>
      </c>
      <c r="C178">
        <v>0</v>
      </c>
      <c r="D178">
        <v>0</v>
      </c>
      <c r="E178" t="s">
        <v>212</v>
      </c>
      <c r="F178" t="s">
        <v>215</v>
      </c>
    </row>
    <row r="179" spans="1:6" x14ac:dyDescent="0.3">
      <c r="A179">
        <v>176</v>
      </c>
      <c r="B179" t="s">
        <v>219</v>
      </c>
      <c r="C179">
        <v>0</v>
      </c>
      <c r="D179">
        <v>0</v>
      </c>
      <c r="E179" t="s">
        <v>212</v>
      </c>
      <c r="F179" t="s">
        <v>215</v>
      </c>
    </row>
    <row r="180" spans="1:6" x14ac:dyDescent="0.3">
      <c r="A180">
        <v>177</v>
      </c>
      <c r="B180" t="s">
        <v>219</v>
      </c>
      <c r="C180">
        <v>0</v>
      </c>
      <c r="D180">
        <v>0</v>
      </c>
      <c r="E180" t="s">
        <v>212</v>
      </c>
      <c r="F180" t="s">
        <v>215</v>
      </c>
    </row>
    <row r="181" spans="1:6" x14ac:dyDescent="0.3">
      <c r="A181">
        <v>178</v>
      </c>
      <c r="B181" t="s">
        <v>219</v>
      </c>
      <c r="C181">
        <v>0</v>
      </c>
      <c r="D181">
        <v>0</v>
      </c>
      <c r="E181" t="s">
        <v>212</v>
      </c>
      <c r="F181" t="s">
        <v>215</v>
      </c>
    </row>
    <row r="182" spans="1:6" x14ac:dyDescent="0.3">
      <c r="A182">
        <v>179</v>
      </c>
      <c r="B182" t="s">
        <v>219</v>
      </c>
      <c r="C182">
        <v>0</v>
      </c>
      <c r="D182">
        <v>0</v>
      </c>
      <c r="E182" t="s">
        <v>212</v>
      </c>
      <c r="F182" t="s">
        <v>215</v>
      </c>
    </row>
    <row r="183" spans="1:6" x14ac:dyDescent="0.3">
      <c r="A183">
        <v>180</v>
      </c>
      <c r="B183" t="s">
        <v>219</v>
      </c>
      <c r="C183">
        <v>0</v>
      </c>
      <c r="D183">
        <v>0</v>
      </c>
      <c r="E183" t="s">
        <v>212</v>
      </c>
      <c r="F183" t="s">
        <v>215</v>
      </c>
    </row>
    <row r="184" spans="1:6" x14ac:dyDescent="0.3">
      <c r="A184">
        <v>181</v>
      </c>
      <c r="B184" t="s">
        <v>219</v>
      </c>
      <c r="C184">
        <v>0</v>
      </c>
      <c r="D184">
        <v>0</v>
      </c>
      <c r="E184" t="s">
        <v>212</v>
      </c>
      <c r="F184" t="s">
        <v>215</v>
      </c>
    </row>
    <row r="185" spans="1:6" x14ac:dyDescent="0.3">
      <c r="A185">
        <v>182</v>
      </c>
      <c r="B185" t="s">
        <v>219</v>
      </c>
      <c r="C185">
        <v>0</v>
      </c>
      <c r="D185">
        <v>0</v>
      </c>
      <c r="E185" t="s">
        <v>212</v>
      </c>
      <c r="F185" t="s">
        <v>215</v>
      </c>
    </row>
    <row r="186" spans="1:6" x14ac:dyDescent="0.3">
      <c r="A186">
        <v>183</v>
      </c>
      <c r="B186" t="s">
        <v>219</v>
      </c>
      <c r="C186">
        <v>0</v>
      </c>
      <c r="D186">
        <v>0</v>
      </c>
      <c r="E186" t="s">
        <v>212</v>
      </c>
      <c r="F186" t="s">
        <v>215</v>
      </c>
    </row>
    <row r="187" spans="1:6" x14ac:dyDescent="0.3">
      <c r="A187">
        <v>184</v>
      </c>
      <c r="B187" t="s">
        <v>219</v>
      </c>
      <c r="C187">
        <v>0</v>
      </c>
      <c r="D187">
        <v>0</v>
      </c>
      <c r="E187" t="s">
        <v>212</v>
      </c>
      <c r="F187" t="s">
        <v>215</v>
      </c>
    </row>
    <row r="188" spans="1:6" x14ac:dyDescent="0.3">
      <c r="A188">
        <v>185</v>
      </c>
      <c r="B188" t="s">
        <v>219</v>
      </c>
      <c r="C188">
        <v>0</v>
      </c>
      <c r="D188">
        <v>0</v>
      </c>
      <c r="E188" t="s">
        <v>212</v>
      </c>
      <c r="F188" t="s">
        <v>215</v>
      </c>
    </row>
    <row r="189" spans="1:6" x14ac:dyDescent="0.3">
      <c r="A189">
        <v>186</v>
      </c>
      <c r="B189" t="s">
        <v>219</v>
      </c>
      <c r="C189">
        <v>0</v>
      </c>
      <c r="D189">
        <v>0</v>
      </c>
      <c r="E189" t="s">
        <v>212</v>
      </c>
      <c r="F189" t="s">
        <v>215</v>
      </c>
    </row>
    <row r="190" spans="1:6" x14ac:dyDescent="0.3">
      <c r="A190">
        <v>187</v>
      </c>
      <c r="B190" t="s">
        <v>219</v>
      </c>
      <c r="C190">
        <v>0</v>
      </c>
      <c r="D190">
        <v>0</v>
      </c>
      <c r="E190" t="s">
        <v>212</v>
      </c>
      <c r="F190" t="s">
        <v>215</v>
      </c>
    </row>
    <row r="191" spans="1:6" x14ac:dyDescent="0.3">
      <c r="A191">
        <v>188</v>
      </c>
      <c r="B191" t="s">
        <v>219</v>
      </c>
      <c r="C191">
        <v>0</v>
      </c>
      <c r="D191">
        <v>0</v>
      </c>
      <c r="E191" t="s">
        <v>212</v>
      </c>
      <c r="F191" t="s">
        <v>215</v>
      </c>
    </row>
    <row r="192" spans="1:6" x14ac:dyDescent="0.3">
      <c r="A192">
        <v>189</v>
      </c>
      <c r="B192" t="s">
        <v>219</v>
      </c>
      <c r="C192">
        <v>0</v>
      </c>
      <c r="D192">
        <v>0</v>
      </c>
      <c r="E192" t="s">
        <v>212</v>
      </c>
      <c r="F192" t="s">
        <v>215</v>
      </c>
    </row>
    <row r="193" spans="1:6" x14ac:dyDescent="0.3">
      <c r="A193">
        <v>190</v>
      </c>
      <c r="B193" t="s">
        <v>219</v>
      </c>
      <c r="C193">
        <v>0</v>
      </c>
      <c r="D193">
        <v>0</v>
      </c>
      <c r="E193" t="s">
        <v>212</v>
      </c>
      <c r="F193" t="s">
        <v>215</v>
      </c>
    </row>
    <row r="194" spans="1:6" x14ac:dyDescent="0.3">
      <c r="A194">
        <v>191</v>
      </c>
      <c r="B194" t="s">
        <v>219</v>
      </c>
      <c r="C194">
        <v>0</v>
      </c>
      <c r="D194">
        <v>0</v>
      </c>
      <c r="E194" t="s">
        <v>212</v>
      </c>
      <c r="F194" t="s">
        <v>215</v>
      </c>
    </row>
    <row r="195" spans="1:6" x14ac:dyDescent="0.3">
      <c r="A195">
        <v>192</v>
      </c>
      <c r="B195" t="s">
        <v>219</v>
      </c>
      <c r="C195">
        <v>0</v>
      </c>
      <c r="D195">
        <v>0</v>
      </c>
      <c r="E195" t="s">
        <v>212</v>
      </c>
      <c r="F195" t="s">
        <v>215</v>
      </c>
    </row>
    <row r="196" spans="1:6" x14ac:dyDescent="0.3">
      <c r="A196">
        <v>193</v>
      </c>
      <c r="B196" t="s">
        <v>219</v>
      </c>
      <c r="C196">
        <v>0</v>
      </c>
      <c r="D196">
        <v>0</v>
      </c>
      <c r="E196" t="s">
        <v>212</v>
      </c>
      <c r="F196" t="s">
        <v>215</v>
      </c>
    </row>
    <row r="197" spans="1:6" x14ac:dyDescent="0.3">
      <c r="A197">
        <v>194</v>
      </c>
      <c r="B197" t="s">
        <v>219</v>
      </c>
      <c r="C197">
        <v>0</v>
      </c>
      <c r="D197">
        <v>0</v>
      </c>
      <c r="E197" t="s">
        <v>212</v>
      </c>
      <c r="F197" t="s">
        <v>215</v>
      </c>
    </row>
    <row r="198" spans="1:6" x14ac:dyDescent="0.3">
      <c r="A198">
        <v>195</v>
      </c>
      <c r="B198" t="s">
        <v>219</v>
      </c>
      <c r="C198">
        <v>0</v>
      </c>
      <c r="D198">
        <v>0</v>
      </c>
      <c r="E198" t="s">
        <v>212</v>
      </c>
      <c r="F198" t="s">
        <v>215</v>
      </c>
    </row>
    <row r="199" spans="1:6" x14ac:dyDescent="0.3">
      <c r="A199">
        <v>196</v>
      </c>
      <c r="B199" t="s">
        <v>219</v>
      </c>
      <c r="C199">
        <v>0</v>
      </c>
      <c r="D199">
        <v>0</v>
      </c>
      <c r="E199" t="s">
        <v>212</v>
      </c>
      <c r="F199" t="s">
        <v>215</v>
      </c>
    </row>
    <row r="200" spans="1:6" x14ac:dyDescent="0.3">
      <c r="A200">
        <v>197</v>
      </c>
      <c r="B200" t="s">
        <v>219</v>
      </c>
      <c r="C200">
        <v>0</v>
      </c>
      <c r="D200">
        <v>0</v>
      </c>
      <c r="E200" t="s">
        <v>212</v>
      </c>
      <c r="F200" t="s">
        <v>215</v>
      </c>
    </row>
    <row r="201" spans="1:6" x14ac:dyDescent="0.3">
      <c r="A201">
        <v>198</v>
      </c>
      <c r="B201" t="s">
        <v>219</v>
      </c>
      <c r="C201">
        <v>0</v>
      </c>
      <c r="D201">
        <v>0</v>
      </c>
      <c r="E201" t="s">
        <v>212</v>
      </c>
      <c r="F201" t="s">
        <v>215</v>
      </c>
    </row>
    <row r="202" spans="1:6" x14ac:dyDescent="0.3">
      <c r="A202">
        <v>199</v>
      </c>
      <c r="B202" t="s">
        <v>219</v>
      </c>
      <c r="C202">
        <v>0</v>
      </c>
      <c r="D202">
        <v>0</v>
      </c>
      <c r="E202" t="s">
        <v>212</v>
      </c>
      <c r="F202" t="s">
        <v>215</v>
      </c>
    </row>
    <row r="203" spans="1:6" x14ac:dyDescent="0.3">
      <c r="A203">
        <v>200</v>
      </c>
      <c r="B203" t="s">
        <v>219</v>
      </c>
      <c r="C203">
        <v>0</v>
      </c>
      <c r="D203">
        <v>0</v>
      </c>
      <c r="E203" t="s">
        <v>212</v>
      </c>
      <c r="F203" t="s">
        <v>215</v>
      </c>
    </row>
    <row r="204" spans="1:6" x14ac:dyDescent="0.3">
      <c r="A204">
        <v>201</v>
      </c>
      <c r="B204" t="s">
        <v>219</v>
      </c>
      <c r="C204">
        <v>0</v>
      </c>
      <c r="D204">
        <v>0</v>
      </c>
      <c r="E204" t="s">
        <v>212</v>
      </c>
      <c r="F204" t="s">
        <v>215</v>
      </c>
    </row>
    <row r="205" spans="1:6" x14ac:dyDescent="0.3">
      <c r="A205">
        <v>202</v>
      </c>
      <c r="B205" t="s">
        <v>219</v>
      </c>
      <c r="C205">
        <v>0</v>
      </c>
      <c r="D205">
        <v>0</v>
      </c>
      <c r="E205" t="s">
        <v>212</v>
      </c>
      <c r="F205" t="s">
        <v>215</v>
      </c>
    </row>
    <row r="206" spans="1:6" x14ac:dyDescent="0.3">
      <c r="A206">
        <v>203</v>
      </c>
      <c r="B206" t="s">
        <v>219</v>
      </c>
      <c r="C206">
        <v>0</v>
      </c>
      <c r="D206">
        <v>0</v>
      </c>
      <c r="E206" t="s">
        <v>212</v>
      </c>
      <c r="F206" t="s">
        <v>215</v>
      </c>
    </row>
    <row r="207" spans="1:6" x14ac:dyDescent="0.3">
      <c r="A207">
        <v>204</v>
      </c>
      <c r="B207" t="s">
        <v>219</v>
      </c>
      <c r="C207">
        <v>0</v>
      </c>
      <c r="D207">
        <v>0</v>
      </c>
      <c r="E207" t="s">
        <v>212</v>
      </c>
      <c r="F207" t="s">
        <v>215</v>
      </c>
    </row>
    <row r="208" spans="1:6" x14ac:dyDescent="0.3">
      <c r="A208">
        <v>205</v>
      </c>
      <c r="B208" t="s">
        <v>219</v>
      </c>
      <c r="C208">
        <v>0</v>
      </c>
      <c r="D208">
        <v>0</v>
      </c>
      <c r="E208" t="s">
        <v>212</v>
      </c>
      <c r="F208" t="s">
        <v>215</v>
      </c>
    </row>
    <row r="209" spans="1:6" x14ac:dyDescent="0.3">
      <c r="A209">
        <v>206</v>
      </c>
      <c r="B209" t="s">
        <v>219</v>
      </c>
      <c r="C209">
        <v>0</v>
      </c>
      <c r="D209">
        <v>0</v>
      </c>
      <c r="E209" t="s">
        <v>212</v>
      </c>
      <c r="F209" t="s">
        <v>215</v>
      </c>
    </row>
    <row r="210" spans="1:6" x14ac:dyDescent="0.3">
      <c r="A210">
        <v>207</v>
      </c>
      <c r="B210" t="s">
        <v>219</v>
      </c>
      <c r="C210">
        <v>0</v>
      </c>
      <c r="D210">
        <v>0</v>
      </c>
      <c r="E210" t="s">
        <v>212</v>
      </c>
      <c r="F210" t="s">
        <v>215</v>
      </c>
    </row>
    <row r="211" spans="1:6" x14ac:dyDescent="0.3">
      <c r="A211">
        <v>208</v>
      </c>
      <c r="B211" t="s">
        <v>219</v>
      </c>
      <c r="C211">
        <v>0</v>
      </c>
      <c r="D211">
        <v>0</v>
      </c>
      <c r="E211" t="s">
        <v>212</v>
      </c>
      <c r="F211" t="s">
        <v>215</v>
      </c>
    </row>
    <row r="212" spans="1:6" x14ac:dyDescent="0.3">
      <c r="A212">
        <v>209</v>
      </c>
      <c r="B212" t="s">
        <v>219</v>
      </c>
      <c r="C212">
        <v>0</v>
      </c>
      <c r="D212">
        <v>0</v>
      </c>
      <c r="E212" t="s">
        <v>212</v>
      </c>
      <c r="F212" t="s">
        <v>215</v>
      </c>
    </row>
    <row r="213" spans="1:6" x14ac:dyDescent="0.3">
      <c r="A213">
        <v>210</v>
      </c>
      <c r="B213" t="s">
        <v>219</v>
      </c>
      <c r="C213">
        <v>0</v>
      </c>
      <c r="D213">
        <v>0</v>
      </c>
      <c r="E213" t="s">
        <v>212</v>
      </c>
      <c r="F213" t="s">
        <v>215</v>
      </c>
    </row>
    <row r="214" spans="1:6" x14ac:dyDescent="0.3">
      <c r="A214">
        <v>211</v>
      </c>
      <c r="B214" t="s">
        <v>219</v>
      </c>
      <c r="C214">
        <v>0</v>
      </c>
      <c r="D214">
        <v>0</v>
      </c>
      <c r="E214" t="s">
        <v>212</v>
      </c>
      <c r="F214" t="s">
        <v>215</v>
      </c>
    </row>
    <row r="215" spans="1:6" x14ac:dyDescent="0.3">
      <c r="A215">
        <v>212</v>
      </c>
      <c r="B215" t="s">
        <v>219</v>
      </c>
      <c r="C215">
        <v>0</v>
      </c>
      <c r="D215">
        <v>0</v>
      </c>
      <c r="E215" t="s">
        <v>212</v>
      </c>
      <c r="F215" t="s">
        <v>215</v>
      </c>
    </row>
    <row r="216" spans="1:6" x14ac:dyDescent="0.3">
      <c r="A216">
        <v>213</v>
      </c>
      <c r="B216" t="s">
        <v>219</v>
      </c>
      <c r="C216">
        <v>0</v>
      </c>
      <c r="D216">
        <v>0</v>
      </c>
      <c r="E216" t="s">
        <v>212</v>
      </c>
      <c r="F216" t="s">
        <v>215</v>
      </c>
    </row>
    <row r="217" spans="1:6" x14ac:dyDescent="0.3">
      <c r="A217">
        <v>214</v>
      </c>
      <c r="B217" t="s">
        <v>219</v>
      </c>
      <c r="C217">
        <v>0</v>
      </c>
      <c r="D217">
        <v>0</v>
      </c>
      <c r="E217" t="s">
        <v>212</v>
      </c>
      <c r="F217" t="s">
        <v>215</v>
      </c>
    </row>
    <row r="218" spans="1:6" x14ac:dyDescent="0.3">
      <c r="A218">
        <v>215</v>
      </c>
      <c r="B218" t="s">
        <v>219</v>
      </c>
      <c r="C218">
        <v>0</v>
      </c>
      <c r="D218">
        <v>0</v>
      </c>
      <c r="E218" t="s">
        <v>212</v>
      </c>
      <c r="F218" t="s">
        <v>215</v>
      </c>
    </row>
    <row r="219" spans="1:6" x14ac:dyDescent="0.3">
      <c r="A219">
        <v>216</v>
      </c>
      <c r="B219" t="s">
        <v>219</v>
      </c>
      <c r="C219">
        <v>0</v>
      </c>
      <c r="D219">
        <v>0</v>
      </c>
      <c r="E219" t="s">
        <v>212</v>
      </c>
      <c r="F219" t="s">
        <v>215</v>
      </c>
    </row>
    <row r="220" spans="1:6" x14ac:dyDescent="0.3">
      <c r="A220">
        <v>217</v>
      </c>
      <c r="B220" t="s">
        <v>219</v>
      </c>
      <c r="C220">
        <v>0</v>
      </c>
      <c r="D220">
        <v>0</v>
      </c>
      <c r="E220" t="s">
        <v>212</v>
      </c>
      <c r="F220" t="s">
        <v>215</v>
      </c>
    </row>
    <row r="221" spans="1:6" x14ac:dyDescent="0.3">
      <c r="A221">
        <v>218</v>
      </c>
      <c r="B221" t="s">
        <v>219</v>
      </c>
      <c r="C221">
        <v>0</v>
      </c>
      <c r="D221">
        <v>0</v>
      </c>
      <c r="E221" t="s">
        <v>212</v>
      </c>
      <c r="F221" t="s">
        <v>215</v>
      </c>
    </row>
    <row r="222" spans="1:6" x14ac:dyDescent="0.3">
      <c r="A222">
        <v>219</v>
      </c>
      <c r="B222" t="s">
        <v>219</v>
      </c>
      <c r="C222">
        <v>0</v>
      </c>
      <c r="D222">
        <v>0</v>
      </c>
      <c r="E222" t="s">
        <v>212</v>
      </c>
      <c r="F222" t="s">
        <v>215</v>
      </c>
    </row>
    <row r="223" spans="1:6" x14ac:dyDescent="0.3">
      <c r="A223">
        <v>220</v>
      </c>
      <c r="B223" t="s">
        <v>219</v>
      </c>
      <c r="C223">
        <v>0</v>
      </c>
      <c r="D223">
        <v>0</v>
      </c>
      <c r="E223" t="s">
        <v>212</v>
      </c>
      <c r="F223" t="s">
        <v>215</v>
      </c>
    </row>
    <row r="224" spans="1:6" x14ac:dyDescent="0.3">
      <c r="A224">
        <v>221</v>
      </c>
      <c r="B224" t="s">
        <v>219</v>
      </c>
      <c r="C224">
        <v>0</v>
      </c>
      <c r="D224">
        <v>0</v>
      </c>
      <c r="E224" t="s">
        <v>212</v>
      </c>
      <c r="F224" t="s">
        <v>215</v>
      </c>
    </row>
    <row r="225" spans="1:6" x14ac:dyDescent="0.3">
      <c r="A225">
        <v>222</v>
      </c>
      <c r="B225" t="s">
        <v>219</v>
      </c>
      <c r="C225">
        <v>0</v>
      </c>
      <c r="D225">
        <v>0</v>
      </c>
      <c r="E225" t="s">
        <v>212</v>
      </c>
      <c r="F225" t="s">
        <v>215</v>
      </c>
    </row>
    <row r="226" spans="1:6" x14ac:dyDescent="0.3">
      <c r="A226">
        <v>223</v>
      </c>
      <c r="B226" t="s">
        <v>219</v>
      </c>
      <c r="C226">
        <v>0</v>
      </c>
      <c r="D226">
        <v>0</v>
      </c>
      <c r="E226" t="s">
        <v>212</v>
      </c>
      <c r="F226" t="s">
        <v>215</v>
      </c>
    </row>
    <row r="227" spans="1:6" x14ac:dyDescent="0.3">
      <c r="A227">
        <v>224</v>
      </c>
      <c r="B227" t="s">
        <v>219</v>
      </c>
      <c r="C227">
        <v>0</v>
      </c>
      <c r="D227">
        <v>0</v>
      </c>
      <c r="E227" t="s">
        <v>212</v>
      </c>
      <c r="F227" t="s">
        <v>215</v>
      </c>
    </row>
    <row r="228" spans="1:6" x14ac:dyDescent="0.3">
      <c r="A228">
        <v>225</v>
      </c>
      <c r="B228" t="s">
        <v>219</v>
      </c>
      <c r="C228">
        <v>0</v>
      </c>
      <c r="D228">
        <v>0</v>
      </c>
      <c r="E228" t="s">
        <v>212</v>
      </c>
      <c r="F228" t="s">
        <v>215</v>
      </c>
    </row>
    <row r="229" spans="1:6" x14ac:dyDescent="0.3">
      <c r="A229">
        <v>226</v>
      </c>
      <c r="B229" t="s">
        <v>219</v>
      </c>
      <c r="C229">
        <v>0</v>
      </c>
      <c r="D229">
        <v>0</v>
      </c>
      <c r="E229" t="s">
        <v>212</v>
      </c>
      <c r="F229" t="s">
        <v>215</v>
      </c>
    </row>
    <row r="230" spans="1:6" x14ac:dyDescent="0.3">
      <c r="A230">
        <v>227</v>
      </c>
      <c r="B230" t="s">
        <v>219</v>
      </c>
      <c r="C230">
        <v>0</v>
      </c>
      <c r="D230">
        <v>0</v>
      </c>
      <c r="E230" t="s">
        <v>212</v>
      </c>
      <c r="F230" t="s">
        <v>215</v>
      </c>
    </row>
    <row r="231" spans="1:6" x14ac:dyDescent="0.3">
      <c r="A231">
        <v>228</v>
      </c>
      <c r="B231" t="s">
        <v>219</v>
      </c>
      <c r="C231">
        <v>0</v>
      </c>
      <c r="D231">
        <v>0</v>
      </c>
      <c r="E231" t="s">
        <v>212</v>
      </c>
      <c r="F231" t="s">
        <v>215</v>
      </c>
    </row>
    <row r="232" spans="1:6" x14ac:dyDescent="0.3">
      <c r="A232">
        <v>229</v>
      </c>
      <c r="B232" t="s">
        <v>219</v>
      </c>
      <c r="C232">
        <v>0</v>
      </c>
      <c r="D232">
        <v>0</v>
      </c>
      <c r="E232" t="s">
        <v>212</v>
      </c>
      <c r="F232" t="s">
        <v>215</v>
      </c>
    </row>
    <row r="233" spans="1:6" x14ac:dyDescent="0.3">
      <c r="A233">
        <v>230</v>
      </c>
      <c r="B233" t="s">
        <v>219</v>
      </c>
      <c r="C233">
        <v>0</v>
      </c>
      <c r="D233">
        <v>0</v>
      </c>
      <c r="E233" t="s">
        <v>212</v>
      </c>
      <c r="F233" t="s">
        <v>215</v>
      </c>
    </row>
    <row r="234" spans="1:6" x14ac:dyDescent="0.3">
      <c r="A234">
        <v>231</v>
      </c>
      <c r="B234" t="s">
        <v>219</v>
      </c>
      <c r="C234">
        <v>0</v>
      </c>
      <c r="D234">
        <v>0</v>
      </c>
      <c r="E234" t="s">
        <v>212</v>
      </c>
      <c r="F234" t="s">
        <v>215</v>
      </c>
    </row>
    <row r="235" spans="1:6" x14ac:dyDescent="0.3">
      <c r="A235">
        <v>232</v>
      </c>
      <c r="B235" t="s">
        <v>219</v>
      </c>
      <c r="C235">
        <v>0</v>
      </c>
      <c r="D235">
        <v>0</v>
      </c>
      <c r="E235" t="s">
        <v>212</v>
      </c>
      <c r="F235" t="s">
        <v>215</v>
      </c>
    </row>
    <row r="236" spans="1:6" x14ac:dyDescent="0.3">
      <c r="A236">
        <v>233</v>
      </c>
      <c r="B236" t="s">
        <v>219</v>
      </c>
      <c r="C236">
        <v>0</v>
      </c>
      <c r="D236">
        <v>0</v>
      </c>
      <c r="E236" t="s">
        <v>212</v>
      </c>
      <c r="F236" t="s">
        <v>215</v>
      </c>
    </row>
    <row r="237" spans="1:6" x14ac:dyDescent="0.3">
      <c r="A237">
        <v>234</v>
      </c>
      <c r="B237" t="s">
        <v>219</v>
      </c>
      <c r="C237">
        <v>0</v>
      </c>
      <c r="D237">
        <v>0</v>
      </c>
      <c r="E237" t="s">
        <v>212</v>
      </c>
      <c r="F237" t="s">
        <v>215</v>
      </c>
    </row>
    <row r="238" spans="1:6" x14ac:dyDescent="0.3">
      <c r="A238">
        <v>235</v>
      </c>
      <c r="B238" t="s">
        <v>219</v>
      </c>
      <c r="C238">
        <v>0</v>
      </c>
      <c r="D238">
        <v>0</v>
      </c>
      <c r="E238" t="s">
        <v>212</v>
      </c>
      <c r="F238" t="s">
        <v>215</v>
      </c>
    </row>
    <row r="239" spans="1:6" x14ac:dyDescent="0.3">
      <c r="A239">
        <v>236</v>
      </c>
      <c r="B239" t="s">
        <v>219</v>
      </c>
      <c r="C239">
        <v>0</v>
      </c>
      <c r="D239">
        <v>0</v>
      </c>
      <c r="E239" t="s">
        <v>212</v>
      </c>
      <c r="F239" t="s">
        <v>215</v>
      </c>
    </row>
    <row r="240" spans="1:6" x14ac:dyDescent="0.3">
      <c r="A240">
        <v>237</v>
      </c>
      <c r="B240" t="s">
        <v>219</v>
      </c>
      <c r="C240">
        <v>0</v>
      </c>
      <c r="D240">
        <v>0</v>
      </c>
      <c r="E240" t="s">
        <v>212</v>
      </c>
      <c r="F240" t="s">
        <v>215</v>
      </c>
    </row>
    <row r="241" spans="1:6" x14ac:dyDescent="0.3">
      <c r="A241">
        <v>238</v>
      </c>
      <c r="B241" t="s">
        <v>219</v>
      </c>
      <c r="C241">
        <v>0</v>
      </c>
      <c r="D241">
        <v>0</v>
      </c>
      <c r="E241" t="s">
        <v>212</v>
      </c>
      <c r="F241" t="s">
        <v>215</v>
      </c>
    </row>
    <row r="242" spans="1:6" x14ac:dyDescent="0.3">
      <c r="A242">
        <v>239</v>
      </c>
      <c r="B242" t="s">
        <v>219</v>
      </c>
      <c r="C242">
        <v>0</v>
      </c>
      <c r="D242">
        <v>0</v>
      </c>
      <c r="E242" t="s">
        <v>212</v>
      </c>
      <c r="F242" t="s">
        <v>215</v>
      </c>
    </row>
    <row r="243" spans="1:6" x14ac:dyDescent="0.3">
      <c r="A243">
        <v>240</v>
      </c>
      <c r="B243" t="s">
        <v>219</v>
      </c>
      <c r="C243">
        <v>0</v>
      </c>
      <c r="D243">
        <v>0</v>
      </c>
      <c r="E243" t="s">
        <v>212</v>
      </c>
      <c r="F243" t="s">
        <v>215</v>
      </c>
    </row>
    <row r="244" spans="1:6" x14ac:dyDescent="0.3">
      <c r="A244">
        <v>241</v>
      </c>
      <c r="B244" t="s">
        <v>219</v>
      </c>
      <c r="C244">
        <v>0</v>
      </c>
      <c r="D244">
        <v>0</v>
      </c>
      <c r="E244" t="s">
        <v>212</v>
      </c>
      <c r="F244" t="s">
        <v>215</v>
      </c>
    </row>
    <row r="245" spans="1:6" x14ac:dyDescent="0.3">
      <c r="A245">
        <v>242</v>
      </c>
      <c r="B245" t="s">
        <v>219</v>
      </c>
      <c r="C245">
        <v>0</v>
      </c>
      <c r="D245">
        <v>0</v>
      </c>
      <c r="E245" t="s">
        <v>212</v>
      </c>
      <c r="F245" t="s">
        <v>215</v>
      </c>
    </row>
    <row r="246" spans="1:6" x14ac:dyDescent="0.3">
      <c r="A246">
        <v>243</v>
      </c>
      <c r="B246" t="s">
        <v>219</v>
      </c>
      <c r="C246">
        <v>0</v>
      </c>
      <c r="D246">
        <v>0</v>
      </c>
      <c r="E246" t="s">
        <v>212</v>
      </c>
      <c r="F246" t="s">
        <v>215</v>
      </c>
    </row>
    <row r="247" spans="1:6" x14ac:dyDescent="0.3">
      <c r="A247">
        <v>244</v>
      </c>
      <c r="B247" t="s">
        <v>219</v>
      </c>
      <c r="C247">
        <v>0</v>
      </c>
      <c r="D247">
        <v>0</v>
      </c>
      <c r="E247" t="s">
        <v>212</v>
      </c>
      <c r="F247" t="s">
        <v>215</v>
      </c>
    </row>
    <row r="248" spans="1:6" x14ac:dyDescent="0.3">
      <c r="A248">
        <v>245</v>
      </c>
      <c r="B248" t="s">
        <v>219</v>
      </c>
      <c r="C248">
        <v>0</v>
      </c>
      <c r="D248">
        <v>0</v>
      </c>
      <c r="E248" t="s">
        <v>212</v>
      </c>
      <c r="F248" t="s">
        <v>215</v>
      </c>
    </row>
    <row r="249" spans="1:6" x14ac:dyDescent="0.3">
      <c r="A249">
        <v>246</v>
      </c>
      <c r="B249" t="s">
        <v>219</v>
      </c>
      <c r="C249">
        <v>0</v>
      </c>
      <c r="D249">
        <v>0</v>
      </c>
      <c r="E249" t="s">
        <v>212</v>
      </c>
      <c r="F249" t="s">
        <v>215</v>
      </c>
    </row>
    <row r="250" spans="1:6" x14ac:dyDescent="0.3">
      <c r="A250">
        <v>247</v>
      </c>
      <c r="B250" t="s">
        <v>219</v>
      </c>
      <c r="C250">
        <v>0</v>
      </c>
      <c r="D250">
        <v>0</v>
      </c>
      <c r="E250" t="s">
        <v>212</v>
      </c>
      <c r="F250" t="s">
        <v>215</v>
      </c>
    </row>
    <row r="251" spans="1:6" x14ac:dyDescent="0.3">
      <c r="A251">
        <v>248</v>
      </c>
      <c r="B251" t="s">
        <v>219</v>
      </c>
      <c r="C251">
        <v>0</v>
      </c>
      <c r="D251">
        <v>0</v>
      </c>
      <c r="E251" t="s">
        <v>212</v>
      </c>
      <c r="F251" t="s">
        <v>215</v>
      </c>
    </row>
    <row r="252" spans="1:6" x14ac:dyDescent="0.3">
      <c r="A252">
        <v>249</v>
      </c>
      <c r="B252" t="s">
        <v>219</v>
      </c>
      <c r="C252">
        <v>0</v>
      </c>
      <c r="D252">
        <v>0</v>
      </c>
      <c r="E252" t="s">
        <v>212</v>
      </c>
      <c r="F252" t="s">
        <v>215</v>
      </c>
    </row>
    <row r="253" spans="1:6" x14ac:dyDescent="0.3">
      <c r="A253">
        <v>250</v>
      </c>
      <c r="B253" t="s">
        <v>219</v>
      </c>
      <c r="C253">
        <v>0</v>
      </c>
      <c r="D253">
        <v>0</v>
      </c>
      <c r="E253" t="s">
        <v>212</v>
      </c>
      <c r="F253" t="s">
        <v>215</v>
      </c>
    </row>
    <row r="254" spans="1:6" x14ac:dyDescent="0.3">
      <c r="A254">
        <v>251</v>
      </c>
      <c r="B254" t="s">
        <v>219</v>
      </c>
      <c r="C254">
        <v>0</v>
      </c>
      <c r="D254">
        <v>0</v>
      </c>
      <c r="E254" t="s">
        <v>212</v>
      </c>
      <c r="F254" t="s">
        <v>215</v>
      </c>
    </row>
    <row r="255" spans="1:6" x14ac:dyDescent="0.3">
      <c r="A255">
        <v>252</v>
      </c>
      <c r="B255" t="s">
        <v>219</v>
      </c>
      <c r="C255">
        <v>0</v>
      </c>
      <c r="D255">
        <v>0</v>
      </c>
      <c r="E255" t="s">
        <v>212</v>
      </c>
      <c r="F255" t="s">
        <v>215</v>
      </c>
    </row>
    <row r="256" spans="1:6" x14ac:dyDescent="0.3">
      <c r="A256">
        <v>253</v>
      </c>
      <c r="B256" t="s">
        <v>219</v>
      </c>
      <c r="C256">
        <v>0</v>
      </c>
      <c r="D256">
        <v>0</v>
      </c>
      <c r="E256" t="s">
        <v>212</v>
      </c>
      <c r="F256" t="s">
        <v>215</v>
      </c>
    </row>
    <row r="257" spans="1:6" x14ac:dyDescent="0.3">
      <c r="A257">
        <v>254</v>
      </c>
      <c r="B257" t="s">
        <v>219</v>
      </c>
      <c r="C257">
        <v>0</v>
      </c>
      <c r="D257">
        <v>0</v>
      </c>
      <c r="E257" t="s">
        <v>212</v>
      </c>
      <c r="F257" t="s">
        <v>215</v>
      </c>
    </row>
    <row r="258" spans="1:6" x14ac:dyDescent="0.3">
      <c r="A258">
        <v>255</v>
      </c>
      <c r="B258" t="s">
        <v>219</v>
      </c>
      <c r="C258">
        <v>0</v>
      </c>
      <c r="D258">
        <v>0</v>
      </c>
      <c r="E258" t="s">
        <v>212</v>
      </c>
      <c r="F258" t="s">
        <v>215</v>
      </c>
    </row>
    <row r="259" spans="1:6" x14ac:dyDescent="0.3">
      <c r="A259">
        <v>256</v>
      </c>
      <c r="B259" t="s">
        <v>219</v>
      </c>
      <c r="C259">
        <v>0</v>
      </c>
      <c r="D259">
        <v>0</v>
      </c>
      <c r="E259" t="s">
        <v>212</v>
      </c>
      <c r="F259" t="s">
        <v>215</v>
      </c>
    </row>
    <row r="260" spans="1:6" x14ac:dyDescent="0.3">
      <c r="A260">
        <v>257</v>
      </c>
      <c r="B260" t="s">
        <v>219</v>
      </c>
      <c r="C260">
        <v>0</v>
      </c>
      <c r="D260">
        <v>0</v>
      </c>
      <c r="E260" t="s">
        <v>212</v>
      </c>
      <c r="F260" t="s">
        <v>215</v>
      </c>
    </row>
    <row r="261" spans="1:6" x14ac:dyDescent="0.3">
      <c r="A261">
        <v>258</v>
      </c>
      <c r="B261" t="s">
        <v>219</v>
      </c>
      <c r="C261">
        <v>0</v>
      </c>
      <c r="D261">
        <v>0</v>
      </c>
      <c r="E261" t="s">
        <v>212</v>
      </c>
      <c r="F261" t="s">
        <v>215</v>
      </c>
    </row>
    <row r="262" spans="1:6" x14ac:dyDescent="0.3">
      <c r="A262">
        <v>259</v>
      </c>
      <c r="B262" t="s">
        <v>219</v>
      </c>
      <c r="C262">
        <v>0</v>
      </c>
      <c r="D262">
        <v>0</v>
      </c>
      <c r="E262" t="s">
        <v>212</v>
      </c>
      <c r="F262" t="s">
        <v>215</v>
      </c>
    </row>
    <row r="263" spans="1:6" x14ac:dyDescent="0.3">
      <c r="A263">
        <v>260</v>
      </c>
      <c r="B263" t="s">
        <v>219</v>
      </c>
      <c r="C263">
        <v>0</v>
      </c>
      <c r="D263">
        <v>0</v>
      </c>
      <c r="E263" t="s">
        <v>212</v>
      </c>
      <c r="F263" t="s">
        <v>215</v>
      </c>
    </row>
    <row r="264" spans="1:6" x14ac:dyDescent="0.3">
      <c r="A264">
        <v>261</v>
      </c>
      <c r="B264" t="s">
        <v>219</v>
      </c>
      <c r="C264">
        <v>0</v>
      </c>
      <c r="D264">
        <v>0</v>
      </c>
      <c r="E264" t="s">
        <v>212</v>
      </c>
      <c r="F264" t="s">
        <v>215</v>
      </c>
    </row>
    <row r="265" spans="1:6" x14ac:dyDescent="0.3">
      <c r="A265">
        <v>262</v>
      </c>
      <c r="B265" t="s">
        <v>219</v>
      </c>
      <c r="C265">
        <v>0</v>
      </c>
      <c r="D265">
        <v>0</v>
      </c>
      <c r="E265" t="s">
        <v>212</v>
      </c>
      <c r="F265" t="s">
        <v>215</v>
      </c>
    </row>
    <row r="266" spans="1:6" x14ac:dyDescent="0.3">
      <c r="A266">
        <v>263</v>
      </c>
      <c r="B266" t="s">
        <v>219</v>
      </c>
      <c r="C266">
        <v>0</v>
      </c>
      <c r="D266">
        <v>0</v>
      </c>
      <c r="E266" t="s">
        <v>212</v>
      </c>
      <c r="F266" t="s">
        <v>215</v>
      </c>
    </row>
    <row r="267" spans="1:6" x14ac:dyDescent="0.3">
      <c r="A267">
        <v>264</v>
      </c>
      <c r="B267" t="s">
        <v>219</v>
      </c>
      <c r="C267">
        <v>0</v>
      </c>
      <c r="D267">
        <v>0</v>
      </c>
      <c r="E267" t="s">
        <v>212</v>
      </c>
      <c r="F267" t="s">
        <v>215</v>
      </c>
    </row>
    <row r="268" spans="1:6" x14ac:dyDescent="0.3">
      <c r="A268">
        <v>265</v>
      </c>
      <c r="B268" t="s">
        <v>219</v>
      </c>
      <c r="C268">
        <v>0</v>
      </c>
      <c r="D268">
        <v>0</v>
      </c>
      <c r="E268" t="s">
        <v>212</v>
      </c>
      <c r="F268" t="s">
        <v>215</v>
      </c>
    </row>
    <row r="269" spans="1:6" x14ac:dyDescent="0.3">
      <c r="A269">
        <v>266</v>
      </c>
      <c r="B269" t="s">
        <v>219</v>
      </c>
      <c r="C269">
        <v>0</v>
      </c>
      <c r="D269">
        <v>0</v>
      </c>
      <c r="E269" t="s">
        <v>212</v>
      </c>
      <c r="F269" t="s">
        <v>215</v>
      </c>
    </row>
    <row r="270" spans="1:6" x14ac:dyDescent="0.3">
      <c r="A270">
        <v>267</v>
      </c>
      <c r="B270" t="s">
        <v>219</v>
      </c>
      <c r="C270">
        <v>0</v>
      </c>
      <c r="D270">
        <v>0</v>
      </c>
      <c r="E270" t="s">
        <v>212</v>
      </c>
      <c r="F270" t="s">
        <v>215</v>
      </c>
    </row>
    <row r="271" spans="1:6" x14ac:dyDescent="0.3">
      <c r="A271">
        <v>268</v>
      </c>
      <c r="B271" t="s">
        <v>219</v>
      </c>
      <c r="C271">
        <v>0</v>
      </c>
      <c r="D271">
        <v>0</v>
      </c>
      <c r="E271" t="s">
        <v>212</v>
      </c>
      <c r="F271" t="s">
        <v>215</v>
      </c>
    </row>
    <row r="272" spans="1:6" x14ac:dyDescent="0.3">
      <c r="A272">
        <v>269</v>
      </c>
      <c r="B272" t="s">
        <v>219</v>
      </c>
      <c r="C272">
        <v>0</v>
      </c>
      <c r="D272">
        <v>0</v>
      </c>
      <c r="E272" t="s">
        <v>212</v>
      </c>
      <c r="F272" t="s">
        <v>215</v>
      </c>
    </row>
    <row r="273" spans="1:6" x14ac:dyDescent="0.3">
      <c r="A273">
        <v>270</v>
      </c>
      <c r="B273" t="s">
        <v>219</v>
      </c>
      <c r="C273">
        <v>0</v>
      </c>
      <c r="D273">
        <v>0</v>
      </c>
      <c r="E273" t="s">
        <v>212</v>
      </c>
      <c r="F273" t="s">
        <v>215</v>
      </c>
    </row>
    <row r="274" spans="1:6" x14ac:dyDescent="0.3">
      <c r="A274">
        <v>271</v>
      </c>
      <c r="B274" t="s">
        <v>219</v>
      </c>
      <c r="C274">
        <v>0</v>
      </c>
      <c r="D274">
        <v>0</v>
      </c>
      <c r="E274" t="s">
        <v>212</v>
      </c>
      <c r="F274" t="s">
        <v>215</v>
      </c>
    </row>
    <row r="275" spans="1:6" x14ac:dyDescent="0.3">
      <c r="A275">
        <v>272</v>
      </c>
      <c r="B275" t="s">
        <v>219</v>
      </c>
      <c r="C275">
        <v>0</v>
      </c>
      <c r="D275">
        <v>0</v>
      </c>
      <c r="E275" t="s">
        <v>212</v>
      </c>
      <c r="F275" t="s">
        <v>215</v>
      </c>
    </row>
    <row r="276" spans="1:6" x14ac:dyDescent="0.3">
      <c r="A276">
        <v>273</v>
      </c>
      <c r="B276" t="s">
        <v>219</v>
      </c>
      <c r="C276">
        <v>0</v>
      </c>
      <c r="D276">
        <v>0</v>
      </c>
      <c r="E276" t="s">
        <v>212</v>
      </c>
      <c r="F276" t="s">
        <v>215</v>
      </c>
    </row>
    <row r="277" spans="1:6" x14ac:dyDescent="0.3">
      <c r="A277">
        <v>274</v>
      </c>
      <c r="B277" t="s">
        <v>219</v>
      </c>
      <c r="C277">
        <v>0</v>
      </c>
      <c r="D277">
        <v>0</v>
      </c>
      <c r="E277" t="s">
        <v>212</v>
      </c>
      <c r="F277" t="s">
        <v>215</v>
      </c>
    </row>
    <row r="278" spans="1:6" x14ac:dyDescent="0.3">
      <c r="A278">
        <v>275</v>
      </c>
      <c r="B278" t="s">
        <v>219</v>
      </c>
      <c r="C278">
        <v>0</v>
      </c>
      <c r="D278">
        <v>0</v>
      </c>
      <c r="E278" t="s">
        <v>212</v>
      </c>
      <c r="F278" t="s">
        <v>215</v>
      </c>
    </row>
    <row r="279" spans="1:6" x14ac:dyDescent="0.3">
      <c r="A279">
        <v>276</v>
      </c>
      <c r="B279" t="s">
        <v>219</v>
      </c>
      <c r="C279">
        <v>0</v>
      </c>
      <c r="D279">
        <v>0</v>
      </c>
      <c r="E279" t="s">
        <v>212</v>
      </c>
      <c r="F279" t="s">
        <v>215</v>
      </c>
    </row>
    <row r="280" spans="1:6" x14ac:dyDescent="0.3">
      <c r="A280">
        <v>277</v>
      </c>
      <c r="B280" t="s">
        <v>219</v>
      </c>
      <c r="C280">
        <v>0</v>
      </c>
      <c r="D280">
        <v>0</v>
      </c>
      <c r="E280" t="s">
        <v>212</v>
      </c>
      <c r="F280" t="s">
        <v>215</v>
      </c>
    </row>
    <row r="281" spans="1:6" x14ac:dyDescent="0.3">
      <c r="A281">
        <v>278</v>
      </c>
      <c r="B281" t="s">
        <v>219</v>
      </c>
      <c r="C281">
        <v>0</v>
      </c>
      <c r="D281">
        <v>0</v>
      </c>
      <c r="E281" t="s">
        <v>212</v>
      </c>
      <c r="F281" t="s">
        <v>215</v>
      </c>
    </row>
    <row r="282" spans="1:6" x14ac:dyDescent="0.3">
      <c r="A282">
        <v>279</v>
      </c>
      <c r="B282" t="s">
        <v>219</v>
      </c>
      <c r="C282">
        <v>0</v>
      </c>
      <c r="D282">
        <v>0</v>
      </c>
      <c r="E282" t="s">
        <v>212</v>
      </c>
      <c r="F282" t="s">
        <v>215</v>
      </c>
    </row>
    <row r="283" spans="1:6" x14ac:dyDescent="0.3">
      <c r="A283">
        <v>280</v>
      </c>
      <c r="B283" t="s">
        <v>219</v>
      </c>
      <c r="C283">
        <v>0</v>
      </c>
      <c r="D283">
        <v>0</v>
      </c>
      <c r="E283" t="s">
        <v>212</v>
      </c>
      <c r="F283" t="s">
        <v>215</v>
      </c>
    </row>
    <row r="284" spans="1:6" x14ac:dyDescent="0.3">
      <c r="A284">
        <v>281</v>
      </c>
      <c r="B284" t="s">
        <v>219</v>
      </c>
      <c r="C284">
        <v>0</v>
      </c>
      <c r="D284">
        <v>0</v>
      </c>
      <c r="E284" t="s">
        <v>212</v>
      </c>
      <c r="F284" t="s">
        <v>215</v>
      </c>
    </row>
    <row r="285" spans="1:6" x14ac:dyDescent="0.3">
      <c r="A285">
        <v>282</v>
      </c>
      <c r="B285" t="s">
        <v>219</v>
      </c>
      <c r="C285">
        <v>0</v>
      </c>
      <c r="D285">
        <v>0</v>
      </c>
      <c r="E285" t="s">
        <v>212</v>
      </c>
      <c r="F285" t="s">
        <v>215</v>
      </c>
    </row>
    <row r="286" spans="1:6" x14ac:dyDescent="0.3">
      <c r="A286">
        <v>283</v>
      </c>
      <c r="B286" t="s">
        <v>219</v>
      </c>
      <c r="C286">
        <v>0</v>
      </c>
      <c r="D286">
        <v>0</v>
      </c>
      <c r="E286" t="s">
        <v>212</v>
      </c>
      <c r="F286" t="s">
        <v>215</v>
      </c>
    </row>
    <row r="287" spans="1:6" x14ac:dyDescent="0.3">
      <c r="A287">
        <v>284</v>
      </c>
      <c r="B287" t="s">
        <v>219</v>
      </c>
      <c r="C287">
        <v>0</v>
      </c>
      <c r="D287">
        <v>0</v>
      </c>
      <c r="E287" t="s">
        <v>212</v>
      </c>
      <c r="F287" t="s">
        <v>215</v>
      </c>
    </row>
    <row r="288" spans="1:6" x14ac:dyDescent="0.3">
      <c r="A288">
        <v>285</v>
      </c>
      <c r="B288" t="s">
        <v>219</v>
      </c>
      <c r="C288">
        <v>0</v>
      </c>
      <c r="D288">
        <v>0</v>
      </c>
      <c r="E288" t="s">
        <v>212</v>
      </c>
      <c r="F288" t="s">
        <v>215</v>
      </c>
    </row>
    <row r="289" spans="1:6" x14ac:dyDescent="0.3">
      <c r="A289">
        <v>286</v>
      </c>
      <c r="B289" t="s">
        <v>219</v>
      </c>
      <c r="C289">
        <v>0</v>
      </c>
      <c r="D289">
        <v>0</v>
      </c>
      <c r="E289" t="s">
        <v>212</v>
      </c>
      <c r="F289" t="s">
        <v>215</v>
      </c>
    </row>
    <row r="290" spans="1:6" x14ac:dyDescent="0.3">
      <c r="A290">
        <v>287</v>
      </c>
      <c r="B290" t="s">
        <v>219</v>
      </c>
      <c r="C290">
        <v>0</v>
      </c>
      <c r="D290">
        <v>0</v>
      </c>
      <c r="E290" t="s">
        <v>212</v>
      </c>
      <c r="F290" t="s">
        <v>215</v>
      </c>
    </row>
    <row r="291" spans="1:6" x14ac:dyDescent="0.3">
      <c r="A291">
        <v>288</v>
      </c>
      <c r="B291" t="s">
        <v>219</v>
      </c>
      <c r="C291">
        <v>0</v>
      </c>
      <c r="D291">
        <v>0</v>
      </c>
      <c r="E291" t="s">
        <v>212</v>
      </c>
      <c r="F291" t="s">
        <v>215</v>
      </c>
    </row>
    <row r="292" spans="1:6" x14ac:dyDescent="0.3">
      <c r="A292">
        <v>289</v>
      </c>
      <c r="B292" t="s">
        <v>219</v>
      </c>
      <c r="C292">
        <v>0</v>
      </c>
      <c r="D292">
        <v>0</v>
      </c>
      <c r="E292" t="s">
        <v>212</v>
      </c>
      <c r="F292" t="s">
        <v>215</v>
      </c>
    </row>
    <row r="293" spans="1:6" x14ac:dyDescent="0.3">
      <c r="A293">
        <v>290</v>
      </c>
      <c r="B293" t="s">
        <v>219</v>
      </c>
      <c r="C293">
        <v>0</v>
      </c>
      <c r="D293">
        <v>0</v>
      </c>
      <c r="E293" t="s">
        <v>212</v>
      </c>
      <c r="F293" t="s">
        <v>215</v>
      </c>
    </row>
    <row r="294" spans="1:6" x14ac:dyDescent="0.3">
      <c r="A294">
        <v>291</v>
      </c>
      <c r="B294" t="s">
        <v>219</v>
      </c>
      <c r="C294">
        <v>0</v>
      </c>
      <c r="D294">
        <v>0</v>
      </c>
      <c r="E294" t="s">
        <v>212</v>
      </c>
      <c r="F294" t="s">
        <v>215</v>
      </c>
    </row>
    <row r="295" spans="1:6" x14ac:dyDescent="0.3">
      <c r="A295">
        <v>292</v>
      </c>
      <c r="B295" t="s">
        <v>219</v>
      </c>
      <c r="C295">
        <v>0</v>
      </c>
      <c r="D295">
        <v>0</v>
      </c>
      <c r="E295" t="s">
        <v>212</v>
      </c>
      <c r="F295" t="s">
        <v>215</v>
      </c>
    </row>
    <row r="296" spans="1:6" x14ac:dyDescent="0.3">
      <c r="A296">
        <v>293</v>
      </c>
      <c r="B296" t="s">
        <v>219</v>
      </c>
      <c r="C296">
        <v>0</v>
      </c>
      <c r="D296">
        <v>0</v>
      </c>
      <c r="E296" t="s">
        <v>212</v>
      </c>
      <c r="F296" t="s">
        <v>215</v>
      </c>
    </row>
    <row r="297" spans="1:6" x14ac:dyDescent="0.3">
      <c r="A297">
        <v>294</v>
      </c>
      <c r="B297" t="s">
        <v>219</v>
      </c>
      <c r="C297">
        <v>0</v>
      </c>
      <c r="D297">
        <v>0</v>
      </c>
      <c r="E297" t="s">
        <v>212</v>
      </c>
      <c r="F297" t="s">
        <v>215</v>
      </c>
    </row>
    <row r="298" spans="1:6" x14ac:dyDescent="0.3">
      <c r="A298">
        <v>295</v>
      </c>
      <c r="B298" t="s">
        <v>219</v>
      </c>
      <c r="C298">
        <v>0</v>
      </c>
      <c r="D298">
        <v>0</v>
      </c>
      <c r="E298" t="s">
        <v>212</v>
      </c>
      <c r="F298" t="s">
        <v>215</v>
      </c>
    </row>
    <row r="299" spans="1:6" x14ac:dyDescent="0.3">
      <c r="A299">
        <v>296</v>
      </c>
      <c r="B299" t="s">
        <v>219</v>
      </c>
      <c r="C299">
        <v>0</v>
      </c>
      <c r="D299">
        <v>0</v>
      </c>
      <c r="E299" t="s">
        <v>212</v>
      </c>
      <c r="F299" t="s">
        <v>215</v>
      </c>
    </row>
    <row r="300" spans="1:6" x14ac:dyDescent="0.3">
      <c r="A300">
        <v>297</v>
      </c>
      <c r="B300" t="s">
        <v>219</v>
      </c>
      <c r="C300">
        <v>0</v>
      </c>
      <c r="D300">
        <v>0</v>
      </c>
      <c r="E300" t="s">
        <v>212</v>
      </c>
      <c r="F300" t="s">
        <v>215</v>
      </c>
    </row>
    <row r="301" spans="1:6" x14ac:dyDescent="0.3">
      <c r="A301">
        <v>298</v>
      </c>
      <c r="B301" t="s">
        <v>219</v>
      </c>
      <c r="C301">
        <v>0</v>
      </c>
      <c r="D301">
        <v>0</v>
      </c>
      <c r="E301" t="s">
        <v>212</v>
      </c>
      <c r="F301" t="s">
        <v>215</v>
      </c>
    </row>
    <row r="302" spans="1:6" x14ac:dyDescent="0.3">
      <c r="A302">
        <v>299</v>
      </c>
      <c r="B302" t="s">
        <v>219</v>
      </c>
      <c r="C302">
        <v>0</v>
      </c>
      <c r="D302">
        <v>0</v>
      </c>
      <c r="E302" t="s">
        <v>212</v>
      </c>
      <c r="F302" t="s">
        <v>215</v>
      </c>
    </row>
    <row r="303" spans="1:6" x14ac:dyDescent="0.3">
      <c r="A303">
        <v>300</v>
      </c>
      <c r="B303" t="s">
        <v>219</v>
      </c>
      <c r="C303">
        <v>0</v>
      </c>
      <c r="D303">
        <v>0</v>
      </c>
      <c r="E303" t="s">
        <v>212</v>
      </c>
      <c r="F303" t="s">
        <v>215</v>
      </c>
    </row>
    <row r="304" spans="1:6" x14ac:dyDescent="0.3">
      <c r="A304">
        <v>301</v>
      </c>
      <c r="B304" t="s">
        <v>219</v>
      </c>
      <c r="C304">
        <v>0</v>
      </c>
      <c r="D304">
        <v>0</v>
      </c>
      <c r="E304" t="s">
        <v>212</v>
      </c>
      <c r="F304" t="s">
        <v>215</v>
      </c>
    </row>
    <row r="305" spans="1:6" x14ac:dyDescent="0.3">
      <c r="A305">
        <v>302</v>
      </c>
      <c r="B305" t="s">
        <v>219</v>
      </c>
      <c r="C305">
        <v>0</v>
      </c>
      <c r="D305">
        <v>0</v>
      </c>
      <c r="E305" t="s">
        <v>212</v>
      </c>
      <c r="F305" t="s">
        <v>215</v>
      </c>
    </row>
    <row r="306" spans="1:6" x14ac:dyDescent="0.3">
      <c r="A306">
        <v>303</v>
      </c>
      <c r="B306" t="s">
        <v>219</v>
      </c>
      <c r="C306">
        <v>0</v>
      </c>
      <c r="D306">
        <v>0</v>
      </c>
      <c r="E306" t="s">
        <v>212</v>
      </c>
      <c r="F306" t="s">
        <v>215</v>
      </c>
    </row>
    <row r="307" spans="1:6" x14ac:dyDescent="0.3">
      <c r="A307">
        <v>304</v>
      </c>
      <c r="B307" t="s">
        <v>219</v>
      </c>
      <c r="C307">
        <v>0</v>
      </c>
      <c r="D307">
        <v>0</v>
      </c>
      <c r="E307" t="s">
        <v>212</v>
      </c>
      <c r="F307" t="s">
        <v>215</v>
      </c>
    </row>
    <row r="308" spans="1:6" x14ac:dyDescent="0.3">
      <c r="A308">
        <v>305</v>
      </c>
      <c r="B308" t="s">
        <v>219</v>
      </c>
      <c r="C308">
        <v>0</v>
      </c>
      <c r="D308">
        <v>0</v>
      </c>
      <c r="E308" t="s">
        <v>212</v>
      </c>
      <c r="F308" t="s">
        <v>215</v>
      </c>
    </row>
    <row r="309" spans="1:6" x14ac:dyDescent="0.3">
      <c r="A309">
        <v>306</v>
      </c>
      <c r="B309" t="s">
        <v>219</v>
      </c>
      <c r="C309">
        <v>0</v>
      </c>
      <c r="D309">
        <v>0</v>
      </c>
      <c r="E309" t="s">
        <v>212</v>
      </c>
      <c r="F309" t="s">
        <v>215</v>
      </c>
    </row>
    <row r="310" spans="1:6" x14ac:dyDescent="0.3">
      <c r="A310">
        <v>307</v>
      </c>
      <c r="B310" t="s">
        <v>219</v>
      </c>
      <c r="C310">
        <v>0</v>
      </c>
      <c r="D310">
        <v>0</v>
      </c>
      <c r="E310" t="s">
        <v>212</v>
      </c>
      <c r="F310" t="s">
        <v>215</v>
      </c>
    </row>
    <row r="311" spans="1:6" x14ac:dyDescent="0.3">
      <c r="A311">
        <v>308</v>
      </c>
      <c r="B311" t="s">
        <v>219</v>
      </c>
      <c r="C311">
        <v>0</v>
      </c>
      <c r="D311">
        <v>0</v>
      </c>
      <c r="E311" t="s">
        <v>212</v>
      </c>
      <c r="F311" t="s">
        <v>215</v>
      </c>
    </row>
    <row r="312" spans="1:6" x14ac:dyDescent="0.3">
      <c r="A312">
        <v>309</v>
      </c>
      <c r="B312" t="s">
        <v>219</v>
      </c>
      <c r="C312">
        <v>0</v>
      </c>
      <c r="D312">
        <v>0</v>
      </c>
      <c r="E312" t="s">
        <v>212</v>
      </c>
      <c r="F312" t="s">
        <v>215</v>
      </c>
    </row>
    <row r="313" spans="1:6" x14ac:dyDescent="0.3">
      <c r="A313">
        <v>310</v>
      </c>
      <c r="B313" t="s">
        <v>219</v>
      </c>
      <c r="C313">
        <v>0</v>
      </c>
      <c r="D313">
        <v>0</v>
      </c>
      <c r="E313" t="s">
        <v>212</v>
      </c>
      <c r="F313" t="s">
        <v>215</v>
      </c>
    </row>
    <row r="314" spans="1:6" x14ac:dyDescent="0.3">
      <c r="A314">
        <v>311</v>
      </c>
      <c r="B314" t="s">
        <v>219</v>
      </c>
      <c r="C314">
        <v>0</v>
      </c>
      <c r="D314">
        <v>0</v>
      </c>
      <c r="E314" t="s">
        <v>212</v>
      </c>
      <c r="F314" t="s">
        <v>215</v>
      </c>
    </row>
    <row r="315" spans="1:6" x14ac:dyDescent="0.3">
      <c r="A315">
        <v>312</v>
      </c>
      <c r="B315" t="s">
        <v>219</v>
      </c>
      <c r="C315">
        <v>0</v>
      </c>
      <c r="D315">
        <v>0</v>
      </c>
      <c r="E315" t="s">
        <v>212</v>
      </c>
      <c r="F315" t="s">
        <v>215</v>
      </c>
    </row>
    <row r="316" spans="1:6" x14ac:dyDescent="0.3">
      <c r="A316">
        <v>313</v>
      </c>
      <c r="B316" t="s">
        <v>219</v>
      </c>
      <c r="C316">
        <v>0</v>
      </c>
      <c r="D316">
        <v>0</v>
      </c>
      <c r="E316" t="s">
        <v>212</v>
      </c>
      <c r="F316" t="s">
        <v>215</v>
      </c>
    </row>
    <row r="317" spans="1:6" x14ac:dyDescent="0.3">
      <c r="A317">
        <v>314</v>
      </c>
      <c r="B317" t="s">
        <v>219</v>
      </c>
      <c r="C317">
        <v>0</v>
      </c>
      <c r="D317">
        <v>0</v>
      </c>
      <c r="E317" t="s">
        <v>212</v>
      </c>
      <c r="F317" t="s">
        <v>215</v>
      </c>
    </row>
    <row r="318" spans="1:6" x14ac:dyDescent="0.3">
      <c r="A318">
        <v>315</v>
      </c>
      <c r="B318" t="s">
        <v>219</v>
      </c>
      <c r="C318">
        <v>0</v>
      </c>
      <c r="D318">
        <v>0</v>
      </c>
      <c r="E318" t="s">
        <v>212</v>
      </c>
      <c r="F318" t="s">
        <v>215</v>
      </c>
    </row>
    <row r="319" spans="1:6" x14ac:dyDescent="0.3">
      <c r="A319">
        <v>316</v>
      </c>
      <c r="B319" t="s">
        <v>219</v>
      </c>
      <c r="C319">
        <v>0</v>
      </c>
      <c r="D319">
        <v>0</v>
      </c>
      <c r="E319" t="s">
        <v>212</v>
      </c>
      <c r="F319" t="s">
        <v>215</v>
      </c>
    </row>
    <row r="320" spans="1:6" x14ac:dyDescent="0.3">
      <c r="A320">
        <v>317</v>
      </c>
      <c r="B320" t="s">
        <v>219</v>
      </c>
      <c r="C320">
        <v>0</v>
      </c>
      <c r="D320">
        <v>0</v>
      </c>
      <c r="E320" t="s">
        <v>212</v>
      </c>
      <c r="F320" t="s">
        <v>215</v>
      </c>
    </row>
    <row r="321" spans="1:6" x14ac:dyDescent="0.3">
      <c r="A321">
        <v>318</v>
      </c>
      <c r="B321" t="s">
        <v>219</v>
      </c>
      <c r="C321">
        <v>0</v>
      </c>
      <c r="D321">
        <v>0</v>
      </c>
      <c r="E321" t="s">
        <v>212</v>
      </c>
      <c r="F321" t="s">
        <v>215</v>
      </c>
    </row>
    <row r="322" spans="1:6" x14ac:dyDescent="0.3">
      <c r="A322">
        <v>319</v>
      </c>
      <c r="B322" t="s">
        <v>219</v>
      </c>
      <c r="C322">
        <v>0</v>
      </c>
      <c r="D322">
        <v>0</v>
      </c>
      <c r="E322" t="s">
        <v>212</v>
      </c>
      <c r="F322" t="s">
        <v>215</v>
      </c>
    </row>
    <row r="323" spans="1:6" x14ac:dyDescent="0.3">
      <c r="A323">
        <v>320</v>
      </c>
      <c r="B323" t="s">
        <v>219</v>
      </c>
      <c r="C323">
        <v>0</v>
      </c>
      <c r="D323">
        <v>0</v>
      </c>
      <c r="E323" t="s">
        <v>212</v>
      </c>
      <c r="F323" t="s">
        <v>215</v>
      </c>
    </row>
    <row r="324" spans="1:6" x14ac:dyDescent="0.3">
      <c r="A324">
        <v>321</v>
      </c>
      <c r="B324" t="s">
        <v>219</v>
      </c>
      <c r="C324">
        <v>0</v>
      </c>
      <c r="D324">
        <v>0</v>
      </c>
      <c r="E324" t="s">
        <v>212</v>
      </c>
      <c r="F324" t="s">
        <v>215</v>
      </c>
    </row>
    <row r="325" spans="1:6" x14ac:dyDescent="0.3">
      <c r="A325">
        <v>322</v>
      </c>
      <c r="B325" t="s">
        <v>219</v>
      </c>
      <c r="C325">
        <v>0</v>
      </c>
      <c r="D325">
        <v>0</v>
      </c>
      <c r="E325" t="s">
        <v>212</v>
      </c>
      <c r="F325" t="s">
        <v>215</v>
      </c>
    </row>
    <row r="326" spans="1:6" x14ac:dyDescent="0.3">
      <c r="A326">
        <v>323</v>
      </c>
      <c r="B326" t="s">
        <v>219</v>
      </c>
      <c r="C326">
        <v>0</v>
      </c>
      <c r="D326">
        <v>0</v>
      </c>
      <c r="E326" t="s">
        <v>212</v>
      </c>
      <c r="F326" t="s">
        <v>215</v>
      </c>
    </row>
    <row r="327" spans="1:6" x14ac:dyDescent="0.3">
      <c r="A327">
        <v>324</v>
      </c>
      <c r="B327" t="s">
        <v>219</v>
      </c>
      <c r="C327">
        <v>0</v>
      </c>
      <c r="D327">
        <v>0</v>
      </c>
      <c r="E327" t="s">
        <v>212</v>
      </c>
      <c r="F327" t="s">
        <v>215</v>
      </c>
    </row>
    <row r="328" spans="1:6" x14ac:dyDescent="0.3">
      <c r="A328">
        <v>325</v>
      </c>
      <c r="B328" t="s">
        <v>219</v>
      </c>
      <c r="C328">
        <v>0</v>
      </c>
      <c r="D328">
        <v>0</v>
      </c>
      <c r="E328" t="s">
        <v>212</v>
      </c>
      <c r="F328" t="s">
        <v>215</v>
      </c>
    </row>
    <row r="329" spans="1:6" x14ac:dyDescent="0.3">
      <c r="A329">
        <v>326</v>
      </c>
      <c r="B329" t="s">
        <v>219</v>
      </c>
      <c r="C329">
        <v>0</v>
      </c>
      <c r="D329">
        <v>0</v>
      </c>
      <c r="E329" t="s">
        <v>212</v>
      </c>
      <c r="F329" t="s">
        <v>215</v>
      </c>
    </row>
    <row r="330" spans="1:6" x14ac:dyDescent="0.3">
      <c r="A330">
        <v>327</v>
      </c>
      <c r="B330" t="s">
        <v>219</v>
      </c>
      <c r="C330">
        <v>0</v>
      </c>
      <c r="D330">
        <v>0</v>
      </c>
      <c r="E330" t="s">
        <v>212</v>
      </c>
      <c r="F330" t="s">
        <v>215</v>
      </c>
    </row>
    <row r="331" spans="1:6" x14ac:dyDescent="0.3">
      <c r="A331">
        <v>328</v>
      </c>
      <c r="B331" t="s">
        <v>219</v>
      </c>
      <c r="C331">
        <v>0</v>
      </c>
      <c r="D331">
        <v>0</v>
      </c>
      <c r="E331" t="s">
        <v>212</v>
      </c>
      <c r="F331" t="s">
        <v>215</v>
      </c>
    </row>
    <row r="332" spans="1:6" x14ac:dyDescent="0.3">
      <c r="A332">
        <v>329</v>
      </c>
      <c r="B332" t="s">
        <v>219</v>
      </c>
      <c r="C332">
        <v>0</v>
      </c>
      <c r="D332">
        <v>0</v>
      </c>
      <c r="E332" t="s">
        <v>212</v>
      </c>
      <c r="F332" t="s">
        <v>215</v>
      </c>
    </row>
    <row r="333" spans="1:6" x14ac:dyDescent="0.3">
      <c r="A333">
        <v>330</v>
      </c>
      <c r="B333" t="s">
        <v>219</v>
      </c>
      <c r="C333">
        <v>0</v>
      </c>
      <c r="D333">
        <v>0</v>
      </c>
      <c r="E333" t="s">
        <v>212</v>
      </c>
      <c r="F333" t="s">
        <v>215</v>
      </c>
    </row>
    <row r="334" spans="1:6" x14ac:dyDescent="0.3">
      <c r="A334">
        <v>331</v>
      </c>
      <c r="B334" t="s">
        <v>219</v>
      </c>
      <c r="C334">
        <v>0</v>
      </c>
      <c r="D334">
        <v>0</v>
      </c>
      <c r="E334" t="s">
        <v>212</v>
      </c>
      <c r="F334" t="s">
        <v>215</v>
      </c>
    </row>
    <row r="335" spans="1:6" x14ac:dyDescent="0.3">
      <c r="A335">
        <v>332</v>
      </c>
      <c r="B335" t="s">
        <v>219</v>
      </c>
      <c r="C335">
        <v>0</v>
      </c>
      <c r="D335">
        <v>0</v>
      </c>
      <c r="E335" t="s">
        <v>212</v>
      </c>
      <c r="F335" t="s">
        <v>215</v>
      </c>
    </row>
    <row r="336" spans="1:6" x14ac:dyDescent="0.3">
      <c r="A336">
        <v>333</v>
      </c>
      <c r="B336" t="s">
        <v>219</v>
      </c>
      <c r="C336">
        <v>0</v>
      </c>
      <c r="D336">
        <v>0</v>
      </c>
      <c r="E336" t="s">
        <v>212</v>
      </c>
      <c r="F336" t="s">
        <v>215</v>
      </c>
    </row>
    <row r="337" spans="1:6" x14ac:dyDescent="0.3">
      <c r="A337">
        <v>334</v>
      </c>
      <c r="B337" t="s">
        <v>219</v>
      </c>
      <c r="C337">
        <v>0</v>
      </c>
      <c r="D337">
        <v>0</v>
      </c>
      <c r="E337" t="s">
        <v>212</v>
      </c>
      <c r="F337" t="s">
        <v>215</v>
      </c>
    </row>
    <row r="338" spans="1:6" x14ac:dyDescent="0.3">
      <c r="A338">
        <v>335</v>
      </c>
      <c r="B338" t="s">
        <v>219</v>
      </c>
      <c r="C338">
        <v>0</v>
      </c>
      <c r="D338">
        <v>0</v>
      </c>
      <c r="E338" t="s">
        <v>212</v>
      </c>
      <c r="F338" t="s">
        <v>215</v>
      </c>
    </row>
    <row r="339" spans="1:6" x14ac:dyDescent="0.3">
      <c r="A339">
        <v>336</v>
      </c>
      <c r="B339" t="s">
        <v>219</v>
      </c>
      <c r="C339">
        <v>0</v>
      </c>
      <c r="D339">
        <v>0</v>
      </c>
      <c r="E339" t="s">
        <v>212</v>
      </c>
      <c r="F339" t="s">
        <v>215</v>
      </c>
    </row>
    <row r="340" spans="1:6" x14ac:dyDescent="0.3">
      <c r="A340">
        <v>337</v>
      </c>
      <c r="B340" t="s">
        <v>219</v>
      </c>
      <c r="C340">
        <v>0</v>
      </c>
      <c r="D340">
        <v>0</v>
      </c>
      <c r="E340" t="s">
        <v>212</v>
      </c>
      <c r="F340" t="s">
        <v>215</v>
      </c>
    </row>
    <row r="341" spans="1:6" x14ac:dyDescent="0.3">
      <c r="A341">
        <v>338</v>
      </c>
      <c r="B341" t="s">
        <v>219</v>
      </c>
      <c r="C341">
        <v>0</v>
      </c>
      <c r="D341">
        <v>0</v>
      </c>
      <c r="E341" t="s">
        <v>212</v>
      </c>
      <c r="F341" t="s">
        <v>215</v>
      </c>
    </row>
    <row r="342" spans="1:6" x14ac:dyDescent="0.3">
      <c r="A342">
        <v>339</v>
      </c>
      <c r="B342" t="s">
        <v>219</v>
      </c>
      <c r="C342">
        <v>0</v>
      </c>
      <c r="D342">
        <v>0</v>
      </c>
      <c r="E342" t="s">
        <v>212</v>
      </c>
      <c r="F342" t="s">
        <v>215</v>
      </c>
    </row>
    <row r="343" spans="1:6" x14ac:dyDescent="0.3">
      <c r="A343">
        <v>340</v>
      </c>
      <c r="B343" t="s">
        <v>219</v>
      </c>
      <c r="C343">
        <v>0</v>
      </c>
      <c r="D343">
        <v>0</v>
      </c>
      <c r="E343" t="s">
        <v>212</v>
      </c>
      <c r="F343" t="s">
        <v>215</v>
      </c>
    </row>
    <row r="344" spans="1:6" x14ac:dyDescent="0.3">
      <c r="A344">
        <v>341</v>
      </c>
      <c r="B344" t="s">
        <v>219</v>
      </c>
      <c r="C344">
        <v>0</v>
      </c>
      <c r="D344">
        <v>0</v>
      </c>
      <c r="E344" t="s">
        <v>212</v>
      </c>
      <c r="F344" t="s">
        <v>215</v>
      </c>
    </row>
    <row r="345" spans="1:6" x14ac:dyDescent="0.3">
      <c r="A345">
        <v>342</v>
      </c>
      <c r="B345" t="s">
        <v>219</v>
      </c>
      <c r="C345">
        <v>0</v>
      </c>
      <c r="D345">
        <v>0</v>
      </c>
      <c r="E345" t="s">
        <v>212</v>
      </c>
      <c r="F345" t="s">
        <v>215</v>
      </c>
    </row>
    <row r="346" spans="1:6" x14ac:dyDescent="0.3">
      <c r="A346">
        <v>343</v>
      </c>
      <c r="B346" t="s">
        <v>219</v>
      </c>
      <c r="C346">
        <v>0</v>
      </c>
      <c r="D346">
        <v>0</v>
      </c>
      <c r="E346" t="s">
        <v>212</v>
      </c>
      <c r="F346" t="s">
        <v>215</v>
      </c>
    </row>
    <row r="347" spans="1:6" x14ac:dyDescent="0.3">
      <c r="A347">
        <v>344</v>
      </c>
      <c r="B347" t="s">
        <v>219</v>
      </c>
      <c r="C347">
        <v>0</v>
      </c>
      <c r="D347">
        <v>0</v>
      </c>
      <c r="E347" t="s">
        <v>212</v>
      </c>
      <c r="F347" t="s">
        <v>215</v>
      </c>
    </row>
    <row r="348" spans="1:6" x14ac:dyDescent="0.3">
      <c r="A348">
        <v>345</v>
      </c>
      <c r="B348" t="s">
        <v>219</v>
      </c>
      <c r="C348">
        <v>0</v>
      </c>
      <c r="D348">
        <v>0</v>
      </c>
      <c r="E348" t="s">
        <v>212</v>
      </c>
      <c r="F348" t="s">
        <v>215</v>
      </c>
    </row>
    <row r="349" spans="1:6" x14ac:dyDescent="0.3">
      <c r="A349">
        <v>346</v>
      </c>
      <c r="B349" t="s">
        <v>219</v>
      </c>
      <c r="C349">
        <v>0</v>
      </c>
      <c r="D349">
        <v>0</v>
      </c>
      <c r="E349" t="s">
        <v>212</v>
      </c>
      <c r="F349" t="s">
        <v>215</v>
      </c>
    </row>
    <row r="350" spans="1:6" x14ac:dyDescent="0.3">
      <c r="A350">
        <v>347</v>
      </c>
      <c r="B350" t="s">
        <v>219</v>
      </c>
      <c r="C350">
        <v>0</v>
      </c>
      <c r="D350">
        <v>0</v>
      </c>
      <c r="E350" t="s">
        <v>212</v>
      </c>
      <c r="F350" t="s">
        <v>215</v>
      </c>
    </row>
    <row r="351" spans="1:6" x14ac:dyDescent="0.3">
      <c r="A351">
        <v>348</v>
      </c>
      <c r="B351" t="s">
        <v>219</v>
      </c>
      <c r="C351">
        <v>0</v>
      </c>
      <c r="D351">
        <v>0</v>
      </c>
      <c r="E351" t="s">
        <v>212</v>
      </c>
      <c r="F351" t="s">
        <v>215</v>
      </c>
    </row>
    <row r="352" spans="1:6" x14ac:dyDescent="0.3">
      <c r="A352">
        <v>349</v>
      </c>
      <c r="B352" t="s">
        <v>219</v>
      </c>
      <c r="C352">
        <v>0</v>
      </c>
      <c r="D352">
        <v>0</v>
      </c>
      <c r="E352" t="s">
        <v>212</v>
      </c>
      <c r="F352" t="s">
        <v>215</v>
      </c>
    </row>
    <row r="353" spans="1:6" x14ac:dyDescent="0.3">
      <c r="A353">
        <v>350</v>
      </c>
      <c r="B353" t="s">
        <v>219</v>
      </c>
      <c r="C353">
        <v>0</v>
      </c>
      <c r="D353">
        <v>0</v>
      </c>
      <c r="E353" t="s">
        <v>212</v>
      </c>
      <c r="F353" t="s">
        <v>215</v>
      </c>
    </row>
    <row r="354" spans="1:6" x14ac:dyDescent="0.3">
      <c r="A354">
        <v>351</v>
      </c>
      <c r="B354" t="s">
        <v>219</v>
      </c>
      <c r="C354">
        <v>0</v>
      </c>
      <c r="D354">
        <v>0</v>
      </c>
      <c r="E354" t="s">
        <v>212</v>
      </c>
      <c r="F354" t="s">
        <v>215</v>
      </c>
    </row>
    <row r="355" spans="1:6" x14ac:dyDescent="0.3">
      <c r="A355">
        <v>352</v>
      </c>
      <c r="B355" t="s">
        <v>219</v>
      </c>
      <c r="C355">
        <v>0</v>
      </c>
      <c r="D355">
        <v>0</v>
      </c>
      <c r="E355" t="s">
        <v>212</v>
      </c>
      <c r="F355" t="s">
        <v>215</v>
      </c>
    </row>
    <row r="356" spans="1:6" x14ac:dyDescent="0.3">
      <c r="A356">
        <v>353</v>
      </c>
      <c r="B356" t="s">
        <v>1042</v>
      </c>
      <c r="C356">
        <v>0</v>
      </c>
      <c r="D356">
        <v>0</v>
      </c>
      <c r="E356" t="s">
        <v>212</v>
      </c>
      <c r="F356" t="s">
        <v>215</v>
      </c>
    </row>
    <row r="357" spans="1:6" x14ac:dyDescent="0.3">
      <c r="A357">
        <v>354</v>
      </c>
      <c r="B357" t="s">
        <v>1042</v>
      </c>
      <c r="C357">
        <v>0</v>
      </c>
      <c r="D357">
        <v>0</v>
      </c>
      <c r="E357" t="s">
        <v>212</v>
      </c>
      <c r="F357" t="s">
        <v>215</v>
      </c>
    </row>
    <row r="358" spans="1:6" x14ac:dyDescent="0.3">
      <c r="A358">
        <v>355</v>
      </c>
      <c r="B358" t="s">
        <v>1042</v>
      </c>
      <c r="C358">
        <v>0</v>
      </c>
      <c r="D358">
        <v>0</v>
      </c>
      <c r="E358" t="s">
        <v>212</v>
      </c>
      <c r="F358" t="s">
        <v>215</v>
      </c>
    </row>
    <row r="359" spans="1:6" x14ac:dyDescent="0.3">
      <c r="A359">
        <v>356</v>
      </c>
      <c r="B359" t="s">
        <v>1042</v>
      </c>
      <c r="C359">
        <v>0</v>
      </c>
      <c r="D359">
        <v>0</v>
      </c>
      <c r="E359" t="s">
        <v>212</v>
      </c>
      <c r="F359" t="s">
        <v>215</v>
      </c>
    </row>
    <row r="360" spans="1:6" x14ac:dyDescent="0.3">
      <c r="A360">
        <v>357</v>
      </c>
      <c r="B360" t="s">
        <v>1042</v>
      </c>
      <c r="C360">
        <v>0</v>
      </c>
      <c r="D360">
        <v>0</v>
      </c>
      <c r="E360" t="s">
        <v>212</v>
      </c>
      <c r="F360" t="s">
        <v>215</v>
      </c>
    </row>
    <row r="361" spans="1:6" x14ac:dyDescent="0.3">
      <c r="A361">
        <v>358</v>
      </c>
      <c r="B361" t="s">
        <v>1042</v>
      </c>
      <c r="C361">
        <v>0</v>
      </c>
      <c r="D361">
        <v>0</v>
      </c>
      <c r="E361" t="s">
        <v>212</v>
      </c>
      <c r="F361" t="s">
        <v>215</v>
      </c>
    </row>
    <row r="362" spans="1:6" x14ac:dyDescent="0.3">
      <c r="A362">
        <v>359</v>
      </c>
      <c r="B362" t="s">
        <v>1042</v>
      </c>
      <c r="C362">
        <v>0</v>
      </c>
      <c r="D362">
        <v>0</v>
      </c>
      <c r="E362" t="s">
        <v>212</v>
      </c>
      <c r="F362" t="s">
        <v>215</v>
      </c>
    </row>
    <row r="363" spans="1:6" x14ac:dyDescent="0.3">
      <c r="A363">
        <v>360</v>
      </c>
      <c r="B363" t="s">
        <v>1042</v>
      </c>
      <c r="C363">
        <v>0</v>
      </c>
      <c r="D363">
        <v>0</v>
      </c>
      <c r="E363" t="s">
        <v>212</v>
      </c>
      <c r="F36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63"/>
  <sheetViews>
    <sheetView topLeftCell="A3" workbookViewId="0">
      <selection activeCell="A3" sqref="A3"/>
    </sheetView>
  </sheetViews>
  <sheetFormatPr baseColWidth="10" defaultColWidth="9.109375" defaultRowHeight="14.4" x14ac:dyDescent="0.3"/>
  <cols>
    <col min="1" max="1" width="4"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row r="62" spans="1:6" x14ac:dyDescent="0.3">
      <c r="A62">
        <v>59</v>
      </c>
      <c r="B62" t="s">
        <v>220</v>
      </c>
      <c r="C62" s="4">
        <v>0</v>
      </c>
      <c r="D62">
        <v>0</v>
      </c>
      <c r="E62" t="s">
        <v>212</v>
      </c>
      <c r="F62" t="s">
        <v>215</v>
      </c>
    </row>
    <row r="63" spans="1:6" x14ac:dyDescent="0.3">
      <c r="A63">
        <v>60</v>
      </c>
      <c r="B63" t="s">
        <v>220</v>
      </c>
      <c r="C63" s="4">
        <v>0</v>
      </c>
      <c r="D63">
        <v>0</v>
      </c>
      <c r="E63" t="s">
        <v>212</v>
      </c>
      <c r="F63" t="s">
        <v>215</v>
      </c>
    </row>
    <row r="64" spans="1:6" x14ac:dyDescent="0.3">
      <c r="A64">
        <v>61</v>
      </c>
      <c r="B64" t="s">
        <v>220</v>
      </c>
      <c r="C64" s="4">
        <v>0</v>
      </c>
      <c r="D64">
        <v>0</v>
      </c>
      <c r="E64" t="s">
        <v>212</v>
      </c>
      <c r="F64" t="s">
        <v>215</v>
      </c>
    </row>
    <row r="65" spans="1:6" x14ac:dyDescent="0.3">
      <c r="A65">
        <v>62</v>
      </c>
      <c r="B65" t="s">
        <v>220</v>
      </c>
      <c r="C65" s="4">
        <v>0</v>
      </c>
      <c r="D65">
        <v>0</v>
      </c>
      <c r="E65" t="s">
        <v>212</v>
      </c>
      <c r="F65" t="s">
        <v>215</v>
      </c>
    </row>
    <row r="66" spans="1:6" x14ac:dyDescent="0.3">
      <c r="A66">
        <v>63</v>
      </c>
      <c r="B66" t="s">
        <v>220</v>
      </c>
      <c r="C66" s="4">
        <v>0</v>
      </c>
      <c r="D66">
        <v>0</v>
      </c>
      <c r="E66" t="s">
        <v>212</v>
      </c>
      <c r="F66" t="s">
        <v>215</v>
      </c>
    </row>
    <row r="67" spans="1:6" x14ac:dyDescent="0.3">
      <c r="A67">
        <v>64</v>
      </c>
      <c r="B67" t="s">
        <v>220</v>
      </c>
      <c r="C67" s="4">
        <v>0</v>
      </c>
      <c r="D67">
        <v>0</v>
      </c>
      <c r="E67" t="s">
        <v>212</v>
      </c>
      <c r="F67" t="s">
        <v>215</v>
      </c>
    </row>
    <row r="68" spans="1:6" x14ac:dyDescent="0.3">
      <c r="A68">
        <v>65</v>
      </c>
      <c r="B68" t="s">
        <v>220</v>
      </c>
      <c r="C68" s="4">
        <v>0</v>
      </c>
      <c r="D68">
        <v>0</v>
      </c>
      <c r="E68" t="s">
        <v>212</v>
      </c>
      <c r="F68" t="s">
        <v>215</v>
      </c>
    </row>
    <row r="69" spans="1:6" x14ac:dyDescent="0.3">
      <c r="A69">
        <v>66</v>
      </c>
      <c r="B69" t="s">
        <v>220</v>
      </c>
      <c r="C69" s="4">
        <v>0</v>
      </c>
      <c r="D69">
        <v>0</v>
      </c>
      <c r="E69" t="s">
        <v>212</v>
      </c>
      <c r="F69" t="s">
        <v>215</v>
      </c>
    </row>
    <row r="70" spans="1:6" x14ac:dyDescent="0.3">
      <c r="A70">
        <v>67</v>
      </c>
      <c r="B70" t="s">
        <v>220</v>
      </c>
      <c r="C70" s="4">
        <v>0</v>
      </c>
      <c r="D70">
        <v>0</v>
      </c>
      <c r="E70" t="s">
        <v>212</v>
      </c>
      <c r="F70" t="s">
        <v>215</v>
      </c>
    </row>
    <row r="71" spans="1:6" x14ac:dyDescent="0.3">
      <c r="A71">
        <v>68</v>
      </c>
      <c r="B71" t="s">
        <v>220</v>
      </c>
      <c r="C71" s="4">
        <v>0</v>
      </c>
      <c r="D71">
        <v>0</v>
      </c>
      <c r="E71" t="s">
        <v>212</v>
      </c>
      <c r="F71" t="s">
        <v>215</v>
      </c>
    </row>
    <row r="72" spans="1:6" x14ac:dyDescent="0.3">
      <c r="A72">
        <v>69</v>
      </c>
      <c r="B72" t="s">
        <v>220</v>
      </c>
      <c r="C72" s="4">
        <v>0</v>
      </c>
      <c r="D72">
        <v>0</v>
      </c>
      <c r="E72" t="s">
        <v>212</v>
      </c>
      <c r="F72" t="s">
        <v>215</v>
      </c>
    </row>
    <row r="73" spans="1:6" x14ac:dyDescent="0.3">
      <c r="A73">
        <v>70</v>
      </c>
      <c r="B73" t="s">
        <v>220</v>
      </c>
      <c r="C73" s="4">
        <v>0</v>
      </c>
      <c r="D73">
        <v>0</v>
      </c>
      <c r="E73" t="s">
        <v>212</v>
      </c>
      <c r="F73" t="s">
        <v>215</v>
      </c>
    </row>
    <row r="74" spans="1:6" x14ac:dyDescent="0.3">
      <c r="A74">
        <v>71</v>
      </c>
      <c r="B74" t="s">
        <v>220</v>
      </c>
      <c r="C74" s="4">
        <v>0</v>
      </c>
      <c r="D74">
        <v>0</v>
      </c>
      <c r="E74" t="s">
        <v>212</v>
      </c>
      <c r="F74" t="s">
        <v>215</v>
      </c>
    </row>
    <row r="75" spans="1:6" x14ac:dyDescent="0.3">
      <c r="A75">
        <v>72</v>
      </c>
      <c r="B75" t="s">
        <v>220</v>
      </c>
      <c r="C75" s="4">
        <v>0</v>
      </c>
      <c r="D75">
        <v>0</v>
      </c>
      <c r="E75" t="s">
        <v>212</v>
      </c>
      <c r="F75" t="s">
        <v>215</v>
      </c>
    </row>
    <row r="76" spans="1:6" x14ac:dyDescent="0.3">
      <c r="A76">
        <v>73</v>
      </c>
      <c r="B76" t="s">
        <v>220</v>
      </c>
      <c r="C76" s="4">
        <v>0</v>
      </c>
      <c r="D76">
        <v>0</v>
      </c>
      <c r="E76" t="s">
        <v>212</v>
      </c>
      <c r="F76" t="s">
        <v>215</v>
      </c>
    </row>
    <row r="77" spans="1:6" x14ac:dyDescent="0.3">
      <c r="A77">
        <v>74</v>
      </c>
      <c r="B77" t="s">
        <v>220</v>
      </c>
      <c r="C77" s="4">
        <v>0</v>
      </c>
      <c r="D77">
        <v>0</v>
      </c>
      <c r="E77" t="s">
        <v>212</v>
      </c>
      <c r="F77" t="s">
        <v>215</v>
      </c>
    </row>
    <row r="78" spans="1:6" x14ac:dyDescent="0.3">
      <c r="A78">
        <v>75</v>
      </c>
      <c r="B78" t="s">
        <v>220</v>
      </c>
      <c r="C78" s="4">
        <v>0</v>
      </c>
      <c r="D78">
        <v>0</v>
      </c>
      <c r="E78" t="s">
        <v>212</v>
      </c>
      <c r="F78" t="s">
        <v>215</v>
      </c>
    </row>
    <row r="79" spans="1:6" x14ac:dyDescent="0.3">
      <c r="A79">
        <v>76</v>
      </c>
      <c r="B79" t="s">
        <v>220</v>
      </c>
      <c r="C79" s="4">
        <v>0</v>
      </c>
      <c r="D79">
        <v>0</v>
      </c>
      <c r="E79" t="s">
        <v>212</v>
      </c>
      <c r="F79" t="s">
        <v>215</v>
      </c>
    </row>
    <row r="80" spans="1:6" x14ac:dyDescent="0.3">
      <c r="A80">
        <v>77</v>
      </c>
      <c r="B80" t="s">
        <v>220</v>
      </c>
      <c r="C80" s="4">
        <v>0</v>
      </c>
      <c r="D80">
        <v>0</v>
      </c>
      <c r="E80" t="s">
        <v>212</v>
      </c>
      <c r="F80" t="s">
        <v>215</v>
      </c>
    </row>
    <row r="81" spans="1:6" x14ac:dyDescent="0.3">
      <c r="A81">
        <v>78</v>
      </c>
      <c r="B81" t="s">
        <v>220</v>
      </c>
      <c r="C81" s="4">
        <v>0</v>
      </c>
      <c r="D81">
        <v>0</v>
      </c>
      <c r="E81" t="s">
        <v>212</v>
      </c>
      <c r="F81" t="s">
        <v>215</v>
      </c>
    </row>
    <row r="82" spans="1:6" x14ac:dyDescent="0.3">
      <c r="A82">
        <v>79</v>
      </c>
      <c r="B82" t="s">
        <v>220</v>
      </c>
      <c r="C82" s="4">
        <v>0</v>
      </c>
      <c r="D82">
        <v>0</v>
      </c>
      <c r="E82" t="s">
        <v>212</v>
      </c>
      <c r="F82" t="s">
        <v>215</v>
      </c>
    </row>
    <row r="83" spans="1:6" x14ac:dyDescent="0.3">
      <c r="A83">
        <v>80</v>
      </c>
      <c r="B83" t="s">
        <v>220</v>
      </c>
      <c r="C83" s="4">
        <v>0</v>
      </c>
      <c r="D83">
        <v>0</v>
      </c>
      <c r="E83" t="s">
        <v>212</v>
      </c>
      <c r="F83" t="s">
        <v>215</v>
      </c>
    </row>
    <row r="84" spans="1:6" x14ac:dyDescent="0.3">
      <c r="A84">
        <v>81</v>
      </c>
      <c r="B84" t="s">
        <v>220</v>
      </c>
      <c r="C84" s="4">
        <v>0</v>
      </c>
      <c r="D84">
        <v>0</v>
      </c>
      <c r="E84" t="s">
        <v>212</v>
      </c>
      <c r="F84" t="s">
        <v>215</v>
      </c>
    </row>
    <row r="85" spans="1:6" x14ac:dyDescent="0.3">
      <c r="A85">
        <v>82</v>
      </c>
      <c r="B85" t="s">
        <v>220</v>
      </c>
      <c r="C85" s="4">
        <v>0</v>
      </c>
      <c r="D85">
        <v>0</v>
      </c>
      <c r="E85" t="s">
        <v>212</v>
      </c>
      <c r="F85" t="s">
        <v>215</v>
      </c>
    </row>
    <row r="86" spans="1:6" x14ac:dyDescent="0.3">
      <c r="A86">
        <v>83</v>
      </c>
      <c r="B86" t="s">
        <v>220</v>
      </c>
      <c r="C86" s="4">
        <v>0</v>
      </c>
      <c r="D86">
        <v>0</v>
      </c>
      <c r="E86" t="s">
        <v>212</v>
      </c>
      <c r="F86" t="s">
        <v>215</v>
      </c>
    </row>
    <row r="87" spans="1:6" x14ac:dyDescent="0.3">
      <c r="A87">
        <v>84</v>
      </c>
      <c r="B87" t="s">
        <v>220</v>
      </c>
      <c r="C87" s="4">
        <v>0</v>
      </c>
      <c r="D87">
        <v>0</v>
      </c>
      <c r="E87" t="s">
        <v>212</v>
      </c>
      <c r="F87" t="s">
        <v>215</v>
      </c>
    </row>
    <row r="88" spans="1:6" x14ac:dyDescent="0.3">
      <c r="A88">
        <v>85</v>
      </c>
      <c r="B88" t="s">
        <v>220</v>
      </c>
      <c r="C88" s="4">
        <v>0</v>
      </c>
      <c r="D88">
        <v>0</v>
      </c>
      <c r="E88" t="s">
        <v>212</v>
      </c>
      <c r="F88" t="s">
        <v>215</v>
      </c>
    </row>
    <row r="89" spans="1:6" x14ac:dyDescent="0.3">
      <c r="A89">
        <v>86</v>
      </c>
      <c r="B89" t="s">
        <v>220</v>
      </c>
      <c r="C89" s="4">
        <v>0</v>
      </c>
      <c r="D89">
        <v>0</v>
      </c>
      <c r="E89" t="s">
        <v>212</v>
      </c>
      <c r="F89" t="s">
        <v>215</v>
      </c>
    </row>
    <row r="90" spans="1:6" x14ac:dyDescent="0.3">
      <c r="A90">
        <v>87</v>
      </c>
      <c r="B90" t="s">
        <v>220</v>
      </c>
      <c r="C90" s="4">
        <v>0</v>
      </c>
      <c r="D90">
        <v>0</v>
      </c>
      <c r="E90" t="s">
        <v>212</v>
      </c>
      <c r="F90" t="s">
        <v>215</v>
      </c>
    </row>
    <row r="91" spans="1:6" x14ac:dyDescent="0.3">
      <c r="A91">
        <v>88</v>
      </c>
      <c r="B91" t="s">
        <v>220</v>
      </c>
      <c r="C91" s="4">
        <v>0</v>
      </c>
      <c r="D91">
        <v>0</v>
      </c>
      <c r="E91" t="s">
        <v>212</v>
      </c>
      <c r="F91" t="s">
        <v>215</v>
      </c>
    </row>
    <row r="92" spans="1:6" x14ac:dyDescent="0.3">
      <c r="A92">
        <v>89</v>
      </c>
      <c r="B92" t="s">
        <v>220</v>
      </c>
      <c r="C92" s="4">
        <v>0</v>
      </c>
      <c r="D92">
        <v>0</v>
      </c>
      <c r="E92" t="s">
        <v>212</v>
      </c>
      <c r="F92" t="s">
        <v>215</v>
      </c>
    </row>
    <row r="93" spans="1:6" x14ac:dyDescent="0.3">
      <c r="A93">
        <v>90</v>
      </c>
      <c r="B93" t="s">
        <v>220</v>
      </c>
      <c r="C93" s="4">
        <v>0</v>
      </c>
      <c r="D93">
        <v>0</v>
      </c>
      <c r="E93" t="s">
        <v>212</v>
      </c>
      <c r="F93" t="s">
        <v>215</v>
      </c>
    </row>
    <row r="94" spans="1:6" x14ac:dyDescent="0.3">
      <c r="A94">
        <v>91</v>
      </c>
      <c r="B94" t="s">
        <v>220</v>
      </c>
      <c r="C94" s="4">
        <v>0</v>
      </c>
      <c r="D94">
        <v>0</v>
      </c>
      <c r="E94" t="s">
        <v>212</v>
      </c>
      <c r="F94" t="s">
        <v>215</v>
      </c>
    </row>
    <row r="95" spans="1:6" x14ac:dyDescent="0.3">
      <c r="A95">
        <v>92</v>
      </c>
      <c r="B95" t="s">
        <v>220</v>
      </c>
      <c r="C95" s="4">
        <v>0</v>
      </c>
      <c r="D95">
        <v>0</v>
      </c>
      <c r="E95" t="s">
        <v>212</v>
      </c>
      <c r="F95" t="s">
        <v>215</v>
      </c>
    </row>
    <row r="96" spans="1:6" x14ac:dyDescent="0.3">
      <c r="A96">
        <v>93</v>
      </c>
      <c r="B96" t="s">
        <v>220</v>
      </c>
      <c r="C96" s="4">
        <v>0</v>
      </c>
      <c r="D96">
        <v>0</v>
      </c>
      <c r="E96" t="s">
        <v>212</v>
      </c>
      <c r="F96" t="s">
        <v>215</v>
      </c>
    </row>
    <row r="97" spans="1:6" x14ac:dyDescent="0.3">
      <c r="A97">
        <v>94</v>
      </c>
      <c r="B97" t="s">
        <v>220</v>
      </c>
      <c r="C97" s="4">
        <v>0</v>
      </c>
      <c r="D97">
        <v>0</v>
      </c>
      <c r="E97" t="s">
        <v>212</v>
      </c>
      <c r="F97" t="s">
        <v>215</v>
      </c>
    </row>
    <row r="98" spans="1:6" x14ac:dyDescent="0.3">
      <c r="A98">
        <v>95</v>
      </c>
      <c r="B98" t="s">
        <v>220</v>
      </c>
      <c r="C98" s="4">
        <v>0</v>
      </c>
      <c r="D98">
        <v>0</v>
      </c>
      <c r="E98" t="s">
        <v>212</v>
      </c>
      <c r="F98" t="s">
        <v>215</v>
      </c>
    </row>
    <row r="99" spans="1:6" x14ac:dyDescent="0.3">
      <c r="A99">
        <v>96</v>
      </c>
      <c r="B99" t="s">
        <v>220</v>
      </c>
      <c r="C99" s="4">
        <v>0</v>
      </c>
      <c r="D99">
        <v>0</v>
      </c>
      <c r="E99" t="s">
        <v>212</v>
      </c>
      <c r="F99" t="s">
        <v>215</v>
      </c>
    </row>
    <row r="100" spans="1:6" x14ac:dyDescent="0.3">
      <c r="A100">
        <v>97</v>
      </c>
      <c r="B100" t="s">
        <v>220</v>
      </c>
      <c r="C100" s="4">
        <v>0</v>
      </c>
      <c r="D100">
        <v>0</v>
      </c>
      <c r="E100" t="s">
        <v>212</v>
      </c>
      <c r="F100" t="s">
        <v>215</v>
      </c>
    </row>
    <row r="101" spans="1:6" x14ac:dyDescent="0.3">
      <c r="A101">
        <v>98</v>
      </c>
      <c r="B101" t="s">
        <v>220</v>
      </c>
      <c r="C101" s="4">
        <v>0</v>
      </c>
      <c r="D101">
        <v>0</v>
      </c>
      <c r="E101" t="s">
        <v>212</v>
      </c>
      <c r="F101" t="s">
        <v>215</v>
      </c>
    </row>
    <row r="102" spans="1:6" x14ac:dyDescent="0.3">
      <c r="A102">
        <v>99</v>
      </c>
      <c r="B102" t="s">
        <v>220</v>
      </c>
      <c r="C102" s="4">
        <v>0</v>
      </c>
      <c r="D102">
        <v>0</v>
      </c>
      <c r="E102" t="s">
        <v>212</v>
      </c>
      <c r="F102" t="s">
        <v>215</v>
      </c>
    </row>
    <row r="103" spans="1:6" x14ac:dyDescent="0.3">
      <c r="A103">
        <v>100</v>
      </c>
      <c r="B103" t="s">
        <v>220</v>
      </c>
      <c r="C103" s="4">
        <v>0</v>
      </c>
      <c r="D103">
        <v>0</v>
      </c>
      <c r="E103" t="s">
        <v>212</v>
      </c>
      <c r="F103" t="s">
        <v>215</v>
      </c>
    </row>
    <row r="104" spans="1:6" x14ac:dyDescent="0.3">
      <c r="A104">
        <v>101</v>
      </c>
      <c r="B104" t="s">
        <v>220</v>
      </c>
      <c r="C104" s="4">
        <v>0</v>
      </c>
      <c r="D104">
        <v>0</v>
      </c>
      <c r="E104" t="s">
        <v>212</v>
      </c>
      <c r="F104" t="s">
        <v>215</v>
      </c>
    </row>
    <row r="105" spans="1:6" x14ac:dyDescent="0.3">
      <c r="A105">
        <v>102</v>
      </c>
      <c r="B105" t="s">
        <v>220</v>
      </c>
      <c r="C105" s="4">
        <v>0</v>
      </c>
      <c r="D105">
        <v>0</v>
      </c>
      <c r="E105" t="s">
        <v>212</v>
      </c>
      <c r="F105" t="s">
        <v>215</v>
      </c>
    </row>
    <row r="106" spans="1:6" x14ac:dyDescent="0.3">
      <c r="A106">
        <v>103</v>
      </c>
      <c r="B106" t="s">
        <v>220</v>
      </c>
      <c r="C106" s="4">
        <v>0</v>
      </c>
      <c r="D106">
        <v>0</v>
      </c>
      <c r="E106" t="s">
        <v>212</v>
      </c>
      <c r="F106" t="s">
        <v>215</v>
      </c>
    </row>
    <row r="107" spans="1:6" x14ac:dyDescent="0.3">
      <c r="A107">
        <v>104</v>
      </c>
      <c r="B107" t="s">
        <v>220</v>
      </c>
      <c r="C107" s="4">
        <v>0</v>
      </c>
      <c r="D107">
        <v>0</v>
      </c>
      <c r="E107" t="s">
        <v>212</v>
      </c>
      <c r="F107" t="s">
        <v>215</v>
      </c>
    </row>
    <row r="108" spans="1:6" x14ac:dyDescent="0.3">
      <c r="A108">
        <v>105</v>
      </c>
      <c r="B108" t="s">
        <v>220</v>
      </c>
      <c r="C108" s="4">
        <v>0</v>
      </c>
      <c r="D108">
        <v>0</v>
      </c>
      <c r="E108" t="s">
        <v>212</v>
      </c>
      <c r="F108" t="s">
        <v>215</v>
      </c>
    </row>
    <row r="109" spans="1:6" x14ac:dyDescent="0.3">
      <c r="A109">
        <v>106</v>
      </c>
      <c r="B109" t="s">
        <v>220</v>
      </c>
      <c r="C109" s="4">
        <v>0</v>
      </c>
      <c r="D109">
        <v>0</v>
      </c>
      <c r="E109" t="s">
        <v>212</v>
      </c>
      <c r="F109" t="s">
        <v>215</v>
      </c>
    </row>
    <row r="110" spans="1:6" x14ac:dyDescent="0.3">
      <c r="A110">
        <v>107</v>
      </c>
      <c r="B110" t="s">
        <v>220</v>
      </c>
      <c r="C110" s="4">
        <v>0</v>
      </c>
      <c r="D110">
        <v>0</v>
      </c>
      <c r="E110" t="s">
        <v>212</v>
      </c>
      <c r="F110" t="s">
        <v>215</v>
      </c>
    </row>
    <row r="111" spans="1:6" x14ac:dyDescent="0.3">
      <c r="A111">
        <v>108</v>
      </c>
      <c r="B111" t="s">
        <v>220</v>
      </c>
      <c r="C111" s="4">
        <v>0</v>
      </c>
      <c r="D111">
        <v>0</v>
      </c>
      <c r="E111" t="s">
        <v>212</v>
      </c>
      <c r="F111" t="s">
        <v>215</v>
      </c>
    </row>
    <row r="112" spans="1:6" x14ac:dyDescent="0.3">
      <c r="A112">
        <v>109</v>
      </c>
      <c r="B112" t="s">
        <v>220</v>
      </c>
      <c r="C112" s="4">
        <v>0</v>
      </c>
      <c r="D112">
        <v>0</v>
      </c>
      <c r="E112" t="s">
        <v>212</v>
      </c>
      <c r="F112" t="s">
        <v>215</v>
      </c>
    </row>
    <row r="113" spans="1:6" x14ac:dyDescent="0.3">
      <c r="A113">
        <v>110</v>
      </c>
      <c r="B113" t="s">
        <v>220</v>
      </c>
      <c r="C113" s="4">
        <v>0</v>
      </c>
      <c r="D113">
        <v>0</v>
      </c>
      <c r="E113" t="s">
        <v>212</v>
      </c>
      <c r="F113" t="s">
        <v>215</v>
      </c>
    </row>
    <row r="114" spans="1:6" x14ac:dyDescent="0.3">
      <c r="A114">
        <v>111</v>
      </c>
      <c r="B114" t="s">
        <v>220</v>
      </c>
      <c r="C114" s="4">
        <v>0</v>
      </c>
      <c r="D114">
        <v>0</v>
      </c>
      <c r="E114" t="s">
        <v>212</v>
      </c>
      <c r="F114" t="s">
        <v>215</v>
      </c>
    </row>
    <row r="115" spans="1:6" x14ac:dyDescent="0.3">
      <c r="A115">
        <v>112</v>
      </c>
      <c r="B115" t="s">
        <v>220</v>
      </c>
      <c r="C115" s="4">
        <v>0</v>
      </c>
      <c r="D115">
        <v>0</v>
      </c>
      <c r="E115" t="s">
        <v>212</v>
      </c>
      <c r="F115" t="s">
        <v>215</v>
      </c>
    </row>
    <row r="116" spans="1:6" x14ac:dyDescent="0.3">
      <c r="A116">
        <v>113</v>
      </c>
      <c r="B116" t="s">
        <v>220</v>
      </c>
      <c r="C116" s="4">
        <v>0</v>
      </c>
      <c r="D116">
        <v>0</v>
      </c>
      <c r="E116" t="s">
        <v>212</v>
      </c>
      <c r="F116" t="s">
        <v>215</v>
      </c>
    </row>
    <row r="117" spans="1:6" x14ac:dyDescent="0.3">
      <c r="A117">
        <v>114</v>
      </c>
      <c r="B117" t="s">
        <v>220</v>
      </c>
      <c r="C117" s="4">
        <v>0</v>
      </c>
      <c r="D117">
        <v>0</v>
      </c>
      <c r="E117" t="s">
        <v>212</v>
      </c>
      <c r="F117" t="s">
        <v>215</v>
      </c>
    </row>
    <row r="118" spans="1:6" x14ac:dyDescent="0.3">
      <c r="A118">
        <v>115</v>
      </c>
      <c r="B118" t="s">
        <v>220</v>
      </c>
      <c r="C118" s="4">
        <v>0</v>
      </c>
      <c r="D118">
        <v>0</v>
      </c>
      <c r="E118" t="s">
        <v>212</v>
      </c>
      <c r="F118" t="s">
        <v>215</v>
      </c>
    </row>
    <row r="119" spans="1:6" x14ac:dyDescent="0.3">
      <c r="A119">
        <v>116</v>
      </c>
      <c r="B119" t="s">
        <v>220</v>
      </c>
      <c r="C119" s="4">
        <v>0</v>
      </c>
      <c r="D119">
        <v>0</v>
      </c>
      <c r="E119" t="s">
        <v>212</v>
      </c>
      <c r="F119" t="s">
        <v>215</v>
      </c>
    </row>
    <row r="120" spans="1:6" x14ac:dyDescent="0.3">
      <c r="A120">
        <v>117</v>
      </c>
      <c r="B120" t="s">
        <v>220</v>
      </c>
      <c r="C120" s="4">
        <v>0</v>
      </c>
      <c r="D120">
        <v>0</v>
      </c>
      <c r="E120" t="s">
        <v>212</v>
      </c>
      <c r="F120" t="s">
        <v>215</v>
      </c>
    </row>
    <row r="121" spans="1:6" x14ac:dyDescent="0.3">
      <c r="A121">
        <v>118</v>
      </c>
      <c r="B121" t="s">
        <v>220</v>
      </c>
      <c r="C121" s="4">
        <v>0</v>
      </c>
      <c r="D121">
        <v>0</v>
      </c>
      <c r="E121" t="s">
        <v>212</v>
      </c>
      <c r="F121" t="s">
        <v>215</v>
      </c>
    </row>
    <row r="122" spans="1:6" x14ac:dyDescent="0.3">
      <c r="A122">
        <v>119</v>
      </c>
      <c r="B122" t="s">
        <v>220</v>
      </c>
      <c r="C122" s="4">
        <v>0</v>
      </c>
      <c r="D122">
        <v>0</v>
      </c>
      <c r="E122" t="s">
        <v>212</v>
      </c>
      <c r="F122" t="s">
        <v>215</v>
      </c>
    </row>
    <row r="123" spans="1:6" x14ac:dyDescent="0.3">
      <c r="A123">
        <v>120</v>
      </c>
      <c r="B123" t="s">
        <v>220</v>
      </c>
      <c r="C123" s="4">
        <v>0</v>
      </c>
      <c r="D123">
        <v>0</v>
      </c>
      <c r="E123" t="s">
        <v>212</v>
      </c>
      <c r="F123" t="s">
        <v>215</v>
      </c>
    </row>
    <row r="124" spans="1:6" x14ac:dyDescent="0.3">
      <c r="A124">
        <v>121</v>
      </c>
      <c r="B124" t="s">
        <v>220</v>
      </c>
      <c r="C124" s="4">
        <v>0</v>
      </c>
      <c r="D124">
        <v>0</v>
      </c>
      <c r="E124" t="s">
        <v>212</v>
      </c>
      <c r="F124" t="s">
        <v>215</v>
      </c>
    </row>
    <row r="125" spans="1:6" x14ac:dyDescent="0.3">
      <c r="A125">
        <v>122</v>
      </c>
      <c r="B125" t="s">
        <v>220</v>
      </c>
      <c r="C125" s="4">
        <v>0</v>
      </c>
      <c r="D125">
        <v>0</v>
      </c>
      <c r="E125" t="s">
        <v>212</v>
      </c>
      <c r="F125" t="s">
        <v>215</v>
      </c>
    </row>
    <row r="126" spans="1:6" x14ac:dyDescent="0.3">
      <c r="A126">
        <v>123</v>
      </c>
      <c r="B126" t="s">
        <v>220</v>
      </c>
      <c r="C126" s="4">
        <v>0</v>
      </c>
      <c r="D126">
        <v>0</v>
      </c>
      <c r="E126" t="s">
        <v>212</v>
      </c>
      <c r="F126" t="s">
        <v>215</v>
      </c>
    </row>
    <row r="127" spans="1:6" x14ac:dyDescent="0.3">
      <c r="A127">
        <v>124</v>
      </c>
      <c r="B127" t="s">
        <v>220</v>
      </c>
      <c r="C127" s="4">
        <v>0</v>
      </c>
      <c r="D127">
        <v>0</v>
      </c>
      <c r="E127" t="s">
        <v>212</v>
      </c>
      <c r="F127" t="s">
        <v>215</v>
      </c>
    </row>
    <row r="128" spans="1:6" x14ac:dyDescent="0.3">
      <c r="A128">
        <v>125</v>
      </c>
      <c r="B128" t="s">
        <v>220</v>
      </c>
      <c r="C128" s="4">
        <v>0</v>
      </c>
      <c r="D128">
        <v>0</v>
      </c>
      <c r="E128" t="s">
        <v>212</v>
      </c>
      <c r="F128" t="s">
        <v>215</v>
      </c>
    </row>
    <row r="129" spans="1:6" x14ac:dyDescent="0.3">
      <c r="A129">
        <v>126</v>
      </c>
      <c r="B129" t="s">
        <v>220</v>
      </c>
      <c r="C129" s="4">
        <v>0</v>
      </c>
      <c r="D129">
        <v>0</v>
      </c>
      <c r="E129" t="s">
        <v>212</v>
      </c>
      <c r="F129" t="s">
        <v>215</v>
      </c>
    </row>
    <row r="130" spans="1:6" x14ac:dyDescent="0.3">
      <c r="A130">
        <v>127</v>
      </c>
      <c r="B130" t="s">
        <v>220</v>
      </c>
      <c r="C130" s="4">
        <v>0</v>
      </c>
      <c r="D130">
        <v>0</v>
      </c>
      <c r="E130" t="s">
        <v>212</v>
      </c>
      <c r="F130" t="s">
        <v>215</v>
      </c>
    </row>
    <row r="131" spans="1:6" x14ac:dyDescent="0.3">
      <c r="A131">
        <v>128</v>
      </c>
      <c r="B131" t="s">
        <v>220</v>
      </c>
      <c r="C131" s="4">
        <v>0</v>
      </c>
      <c r="D131">
        <v>0</v>
      </c>
      <c r="E131" t="s">
        <v>212</v>
      </c>
      <c r="F131" t="s">
        <v>215</v>
      </c>
    </row>
    <row r="132" spans="1:6" x14ac:dyDescent="0.3">
      <c r="A132">
        <v>129</v>
      </c>
      <c r="B132" t="s">
        <v>220</v>
      </c>
      <c r="C132" s="4">
        <v>0</v>
      </c>
      <c r="D132">
        <v>0</v>
      </c>
      <c r="E132" t="s">
        <v>212</v>
      </c>
      <c r="F132" t="s">
        <v>215</v>
      </c>
    </row>
    <row r="133" spans="1:6" x14ac:dyDescent="0.3">
      <c r="A133">
        <v>130</v>
      </c>
      <c r="B133" t="s">
        <v>220</v>
      </c>
      <c r="C133" s="4">
        <v>0</v>
      </c>
      <c r="D133">
        <v>0</v>
      </c>
      <c r="E133" t="s">
        <v>212</v>
      </c>
      <c r="F133" t="s">
        <v>215</v>
      </c>
    </row>
    <row r="134" spans="1:6" x14ac:dyDescent="0.3">
      <c r="A134">
        <v>131</v>
      </c>
      <c r="B134" t="s">
        <v>220</v>
      </c>
      <c r="C134" s="4">
        <v>0</v>
      </c>
      <c r="D134">
        <v>0</v>
      </c>
      <c r="E134" t="s">
        <v>212</v>
      </c>
      <c r="F134" t="s">
        <v>215</v>
      </c>
    </row>
    <row r="135" spans="1:6" x14ac:dyDescent="0.3">
      <c r="A135">
        <v>132</v>
      </c>
      <c r="B135" t="s">
        <v>220</v>
      </c>
      <c r="C135" s="4">
        <v>0</v>
      </c>
      <c r="D135">
        <v>0</v>
      </c>
      <c r="E135" t="s">
        <v>212</v>
      </c>
      <c r="F135" t="s">
        <v>215</v>
      </c>
    </row>
    <row r="136" spans="1:6" x14ac:dyDescent="0.3">
      <c r="A136">
        <v>133</v>
      </c>
      <c r="B136" t="s">
        <v>220</v>
      </c>
      <c r="C136" s="4">
        <v>0</v>
      </c>
      <c r="D136">
        <v>0</v>
      </c>
      <c r="E136" t="s">
        <v>212</v>
      </c>
      <c r="F136" t="s">
        <v>215</v>
      </c>
    </row>
    <row r="137" spans="1:6" x14ac:dyDescent="0.3">
      <c r="A137">
        <v>134</v>
      </c>
      <c r="B137" t="s">
        <v>220</v>
      </c>
      <c r="C137" s="4">
        <v>0</v>
      </c>
      <c r="D137">
        <v>0</v>
      </c>
      <c r="E137" t="s">
        <v>212</v>
      </c>
      <c r="F137" t="s">
        <v>215</v>
      </c>
    </row>
    <row r="138" spans="1:6" x14ac:dyDescent="0.3">
      <c r="A138">
        <v>135</v>
      </c>
      <c r="B138" t="s">
        <v>220</v>
      </c>
      <c r="C138" s="4">
        <v>0</v>
      </c>
      <c r="D138">
        <v>0</v>
      </c>
      <c r="E138" t="s">
        <v>212</v>
      </c>
      <c r="F138" t="s">
        <v>215</v>
      </c>
    </row>
    <row r="139" spans="1:6" x14ac:dyDescent="0.3">
      <c r="A139">
        <v>136</v>
      </c>
      <c r="B139" t="s">
        <v>220</v>
      </c>
      <c r="C139" s="4">
        <v>0</v>
      </c>
      <c r="D139">
        <v>0</v>
      </c>
      <c r="E139" t="s">
        <v>212</v>
      </c>
      <c r="F139" t="s">
        <v>215</v>
      </c>
    </row>
    <row r="140" spans="1:6" x14ac:dyDescent="0.3">
      <c r="A140">
        <v>137</v>
      </c>
      <c r="B140" t="s">
        <v>220</v>
      </c>
      <c r="C140" s="4">
        <v>0</v>
      </c>
      <c r="D140">
        <v>0</v>
      </c>
      <c r="E140" t="s">
        <v>212</v>
      </c>
      <c r="F140" t="s">
        <v>215</v>
      </c>
    </row>
    <row r="141" spans="1:6" x14ac:dyDescent="0.3">
      <c r="A141">
        <v>138</v>
      </c>
      <c r="B141" t="s">
        <v>220</v>
      </c>
      <c r="C141" s="4">
        <v>0</v>
      </c>
      <c r="D141">
        <v>0</v>
      </c>
      <c r="E141" t="s">
        <v>212</v>
      </c>
      <c r="F141" t="s">
        <v>215</v>
      </c>
    </row>
    <row r="142" spans="1:6" x14ac:dyDescent="0.3">
      <c r="A142">
        <v>139</v>
      </c>
      <c r="B142" t="s">
        <v>220</v>
      </c>
      <c r="C142" s="4">
        <v>0</v>
      </c>
      <c r="D142">
        <v>0</v>
      </c>
      <c r="E142" t="s">
        <v>212</v>
      </c>
      <c r="F142" t="s">
        <v>215</v>
      </c>
    </row>
    <row r="143" spans="1:6" x14ac:dyDescent="0.3">
      <c r="A143">
        <v>140</v>
      </c>
      <c r="B143" t="s">
        <v>220</v>
      </c>
      <c r="C143" s="4">
        <v>0</v>
      </c>
      <c r="D143">
        <v>0</v>
      </c>
      <c r="E143" t="s">
        <v>212</v>
      </c>
      <c r="F143" t="s">
        <v>215</v>
      </c>
    </row>
    <row r="144" spans="1:6" x14ac:dyDescent="0.3">
      <c r="A144">
        <v>141</v>
      </c>
      <c r="B144" t="s">
        <v>220</v>
      </c>
      <c r="C144" s="4">
        <v>0</v>
      </c>
      <c r="D144">
        <v>0</v>
      </c>
      <c r="E144" t="s">
        <v>212</v>
      </c>
      <c r="F144" t="s">
        <v>215</v>
      </c>
    </row>
    <row r="145" spans="1:6" x14ac:dyDescent="0.3">
      <c r="A145">
        <v>142</v>
      </c>
      <c r="B145" t="s">
        <v>220</v>
      </c>
      <c r="C145" s="4">
        <v>0</v>
      </c>
      <c r="D145">
        <v>0</v>
      </c>
      <c r="E145" t="s">
        <v>212</v>
      </c>
      <c r="F145" t="s">
        <v>215</v>
      </c>
    </row>
    <row r="146" spans="1:6" x14ac:dyDescent="0.3">
      <c r="A146">
        <v>143</v>
      </c>
      <c r="B146" t="s">
        <v>220</v>
      </c>
      <c r="C146" s="4">
        <v>0</v>
      </c>
      <c r="D146">
        <v>0</v>
      </c>
      <c r="E146" t="s">
        <v>212</v>
      </c>
      <c r="F146" t="s">
        <v>215</v>
      </c>
    </row>
    <row r="147" spans="1:6" x14ac:dyDescent="0.3">
      <c r="A147">
        <v>144</v>
      </c>
      <c r="B147" t="s">
        <v>220</v>
      </c>
      <c r="C147" s="4">
        <v>0</v>
      </c>
      <c r="D147">
        <v>0</v>
      </c>
      <c r="E147" t="s">
        <v>212</v>
      </c>
      <c r="F147" t="s">
        <v>215</v>
      </c>
    </row>
    <row r="148" spans="1:6" x14ac:dyDescent="0.3">
      <c r="A148">
        <v>145</v>
      </c>
      <c r="B148" t="s">
        <v>220</v>
      </c>
      <c r="C148" s="4">
        <v>0</v>
      </c>
      <c r="D148">
        <v>0</v>
      </c>
      <c r="E148" t="s">
        <v>212</v>
      </c>
      <c r="F148" t="s">
        <v>215</v>
      </c>
    </row>
    <row r="149" spans="1:6" x14ac:dyDescent="0.3">
      <c r="A149">
        <v>146</v>
      </c>
      <c r="B149" t="s">
        <v>220</v>
      </c>
      <c r="C149" s="4">
        <v>0</v>
      </c>
      <c r="D149">
        <v>0</v>
      </c>
      <c r="E149" t="s">
        <v>212</v>
      </c>
      <c r="F149" t="s">
        <v>215</v>
      </c>
    </row>
    <row r="150" spans="1:6" x14ac:dyDescent="0.3">
      <c r="A150">
        <v>147</v>
      </c>
      <c r="B150" t="s">
        <v>220</v>
      </c>
      <c r="C150" s="4">
        <v>0</v>
      </c>
      <c r="D150">
        <v>0</v>
      </c>
      <c r="E150" t="s">
        <v>212</v>
      </c>
      <c r="F150" t="s">
        <v>215</v>
      </c>
    </row>
    <row r="151" spans="1:6" x14ac:dyDescent="0.3">
      <c r="A151">
        <v>148</v>
      </c>
      <c r="B151" t="s">
        <v>220</v>
      </c>
      <c r="C151" s="4">
        <v>0</v>
      </c>
      <c r="D151">
        <v>0</v>
      </c>
      <c r="E151" t="s">
        <v>212</v>
      </c>
      <c r="F151" t="s">
        <v>215</v>
      </c>
    </row>
    <row r="152" spans="1:6" x14ac:dyDescent="0.3">
      <c r="A152">
        <v>149</v>
      </c>
      <c r="B152" t="s">
        <v>220</v>
      </c>
      <c r="C152" s="4">
        <v>0</v>
      </c>
      <c r="D152">
        <v>0</v>
      </c>
      <c r="E152" t="s">
        <v>212</v>
      </c>
      <c r="F152" t="s">
        <v>215</v>
      </c>
    </row>
    <row r="153" spans="1:6" x14ac:dyDescent="0.3">
      <c r="A153">
        <v>150</v>
      </c>
      <c r="B153" t="s">
        <v>220</v>
      </c>
      <c r="C153" s="4">
        <v>0</v>
      </c>
      <c r="D153">
        <v>0</v>
      </c>
      <c r="E153" t="s">
        <v>212</v>
      </c>
      <c r="F153" t="s">
        <v>215</v>
      </c>
    </row>
    <row r="154" spans="1:6" x14ac:dyDescent="0.3">
      <c r="A154">
        <v>151</v>
      </c>
      <c r="B154" t="s">
        <v>220</v>
      </c>
      <c r="C154" s="4">
        <v>0</v>
      </c>
      <c r="D154">
        <v>0</v>
      </c>
      <c r="E154" t="s">
        <v>212</v>
      </c>
      <c r="F154" t="s">
        <v>215</v>
      </c>
    </row>
    <row r="155" spans="1:6" x14ac:dyDescent="0.3">
      <c r="A155">
        <v>152</v>
      </c>
      <c r="B155" t="s">
        <v>220</v>
      </c>
      <c r="C155" s="4">
        <v>0</v>
      </c>
      <c r="D155">
        <v>0</v>
      </c>
      <c r="E155" t="s">
        <v>212</v>
      </c>
      <c r="F155" t="s">
        <v>215</v>
      </c>
    </row>
    <row r="156" spans="1:6" x14ac:dyDescent="0.3">
      <c r="A156">
        <v>153</v>
      </c>
      <c r="B156" t="s">
        <v>220</v>
      </c>
      <c r="C156" s="4">
        <v>0</v>
      </c>
      <c r="D156">
        <v>0</v>
      </c>
      <c r="E156" t="s">
        <v>212</v>
      </c>
      <c r="F156" t="s">
        <v>215</v>
      </c>
    </row>
    <row r="157" spans="1:6" x14ac:dyDescent="0.3">
      <c r="A157">
        <v>154</v>
      </c>
      <c r="B157" t="s">
        <v>220</v>
      </c>
      <c r="C157" s="4">
        <v>0</v>
      </c>
      <c r="D157">
        <v>0</v>
      </c>
      <c r="E157" t="s">
        <v>212</v>
      </c>
      <c r="F157" t="s">
        <v>215</v>
      </c>
    </row>
    <row r="158" spans="1:6" x14ac:dyDescent="0.3">
      <c r="A158">
        <v>155</v>
      </c>
      <c r="B158" t="s">
        <v>220</v>
      </c>
      <c r="C158" s="4">
        <v>0</v>
      </c>
      <c r="D158">
        <v>0</v>
      </c>
      <c r="E158" t="s">
        <v>212</v>
      </c>
      <c r="F158" t="s">
        <v>215</v>
      </c>
    </row>
    <row r="159" spans="1:6" x14ac:dyDescent="0.3">
      <c r="A159">
        <v>156</v>
      </c>
      <c r="B159" t="s">
        <v>220</v>
      </c>
      <c r="C159" s="4">
        <v>0</v>
      </c>
      <c r="D159">
        <v>0</v>
      </c>
      <c r="E159" t="s">
        <v>212</v>
      </c>
      <c r="F159" t="s">
        <v>215</v>
      </c>
    </row>
    <row r="160" spans="1:6" x14ac:dyDescent="0.3">
      <c r="A160">
        <v>157</v>
      </c>
      <c r="B160" t="s">
        <v>220</v>
      </c>
      <c r="C160" s="4">
        <v>0</v>
      </c>
      <c r="D160">
        <v>0</v>
      </c>
      <c r="E160" t="s">
        <v>212</v>
      </c>
      <c r="F160" t="s">
        <v>215</v>
      </c>
    </row>
    <row r="161" spans="1:6" x14ac:dyDescent="0.3">
      <c r="A161">
        <v>158</v>
      </c>
      <c r="B161" t="s">
        <v>220</v>
      </c>
      <c r="C161" s="4">
        <v>0</v>
      </c>
      <c r="D161">
        <v>0</v>
      </c>
      <c r="E161" t="s">
        <v>212</v>
      </c>
      <c r="F161" t="s">
        <v>215</v>
      </c>
    </row>
    <row r="162" spans="1:6" x14ac:dyDescent="0.3">
      <c r="A162">
        <v>159</v>
      </c>
      <c r="B162" t="s">
        <v>220</v>
      </c>
      <c r="C162" s="4">
        <v>0</v>
      </c>
      <c r="D162">
        <v>0</v>
      </c>
      <c r="E162" t="s">
        <v>212</v>
      </c>
      <c r="F162" t="s">
        <v>215</v>
      </c>
    </row>
    <row r="163" spans="1:6" x14ac:dyDescent="0.3">
      <c r="A163">
        <v>160</v>
      </c>
      <c r="B163" t="s">
        <v>220</v>
      </c>
      <c r="C163" s="4">
        <v>0</v>
      </c>
      <c r="D163">
        <v>0</v>
      </c>
      <c r="E163" t="s">
        <v>212</v>
      </c>
      <c r="F163" t="s">
        <v>215</v>
      </c>
    </row>
    <row r="164" spans="1:6" x14ac:dyDescent="0.3">
      <c r="A164">
        <v>161</v>
      </c>
      <c r="B164" t="s">
        <v>220</v>
      </c>
      <c r="C164" s="4">
        <v>0</v>
      </c>
      <c r="D164">
        <v>0</v>
      </c>
      <c r="E164" t="s">
        <v>212</v>
      </c>
      <c r="F164" t="s">
        <v>215</v>
      </c>
    </row>
    <row r="165" spans="1:6" x14ac:dyDescent="0.3">
      <c r="A165">
        <v>162</v>
      </c>
      <c r="B165" t="s">
        <v>220</v>
      </c>
      <c r="C165" s="4">
        <v>0</v>
      </c>
      <c r="D165">
        <v>0</v>
      </c>
      <c r="E165" t="s">
        <v>212</v>
      </c>
      <c r="F165" t="s">
        <v>215</v>
      </c>
    </row>
    <row r="166" spans="1:6" x14ac:dyDescent="0.3">
      <c r="A166">
        <v>163</v>
      </c>
      <c r="B166" t="s">
        <v>220</v>
      </c>
      <c r="C166" s="4">
        <v>0</v>
      </c>
      <c r="D166">
        <v>0</v>
      </c>
      <c r="E166" t="s">
        <v>212</v>
      </c>
      <c r="F166" t="s">
        <v>215</v>
      </c>
    </row>
    <row r="167" spans="1:6" x14ac:dyDescent="0.3">
      <c r="A167">
        <v>164</v>
      </c>
      <c r="B167" t="s">
        <v>220</v>
      </c>
      <c r="C167" s="4">
        <v>0</v>
      </c>
      <c r="D167">
        <v>0</v>
      </c>
      <c r="E167" t="s">
        <v>212</v>
      </c>
      <c r="F167" t="s">
        <v>215</v>
      </c>
    </row>
    <row r="168" spans="1:6" x14ac:dyDescent="0.3">
      <c r="A168">
        <v>165</v>
      </c>
      <c r="B168" t="s">
        <v>220</v>
      </c>
      <c r="C168" s="4">
        <v>0</v>
      </c>
      <c r="D168">
        <v>0</v>
      </c>
      <c r="E168" t="s">
        <v>212</v>
      </c>
      <c r="F168" t="s">
        <v>215</v>
      </c>
    </row>
    <row r="169" spans="1:6" x14ac:dyDescent="0.3">
      <c r="A169">
        <v>166</v>
      </c>
      <c r="B169" t="s">
        <v>220</v>
      </c>
      <c r="C169" s="4">
        <v>0</v>
      </c>
      <c r="D169">
        <v>0</v>
      </c>
      <c r="E169" t="s">
        <v>212</v>
      </c>
      <c r="F169" t="s">
        <v>215</v>
      </c>
    </row>
    <row r="170" spans="1:6" x14ac:dyDescent="0.3">
      <c r="A170">
        <v>167</v>
      </c>
      <c r="B170" t="s">
        <v>220</v>
      </c>
      <c r="C170" s="4">
        <v>0</v>
      </c>
      <c r="D170">
        <v>0</v>
      </c>
      <c r="E170" t="s">
        <v>212</v>
      </c>
      <c r="F170" t="s">
        <v>215</v>
      </c>
    </row>
    <row r="171" spans="1:6" x14ac:dyDescent="0.3">
      <c r="A171">
        <v>168</v>
      </c>
      <c r="B171" t="s">
        <v>220</v>
      </c>
      <c r="C171" s="4">
        <v>0</v>
      </c>
      <c r="D171">
        <v>0</v>
      </c>
      <c r="E171" t="s">
        <v>212</v>
      </c>
      <c r="F171" t="s">
        <v>215</v>
      </c>
    </row>
    <row r="172" spans="1:6" x14ac:dyDescent="0.3">
      <c r="A172">
        <v>169</v>
      </c>
      <c r="B172" t="s">
        <v>220</v>
      </c>
      <c r="C172" s="4">
        <v>0</v>
      </c>
      <c r="D172">
        <v>0</v>
      </c>
      <c r="E172" t="s">
        <v>212</v>
      </c>
      <c r="F172" t="s">
        <v>215</v>
      </c>
    </row>
    <row r="173" spans="1:6" x14ac:dyDescent="0.3">
      <c r="A173">
        <v>170</v>
      </c>
      <c r="B173" t="s">
        <v>220</v>
      </c>
      <c r="C173" s="4">
        <v>0</v>
      </c>
      <c r="D173">
        <v>0</v>
      </c>
      <c r="E173" t="s">
        <v>212</v>
      </c>
      <c r="F173" t="s">
        <v>215</v>
      </c>
    </row>
    <row r="174" spans="1:6" x14ac:dyDescent="0.3">
      <c r="A174">
        <v>171</v>
      </c>
      <c r="B174" t="s">
        <v>220</v>
      </c>
      <c r="C174" s="4">
        <v>0</v>
      </c>
      <c r="D174">
        <v>0</v>
      </c>
      <c r="E174" t="s">
        <v>212</v>
      </c>
      <c r="F174" t="s">
        <v>215</v>
      </c>
    </row>
    <row r="175" spans="1:6" x14ac:dyDescent="0.3">
      <c r="A175">
        <v>172</v>
      </c>
      <c r="B175" t="s">
        <v>220</v>
      </c>
      <c r="C175" s="4">
        <v>0</v>
      </c>
      <c r="D175">
        <v>0</v>
      </c>
      <c r="E175" t="s">
        <v>212</v>
      </c>
      <c r="F175" t="s">
        <v>215</v>
      </c>
    </row>
    <row r="176" spans="1:6" x14ac:dyDescent="0.3">
      <c r="A176">
        <v>173</v>
      </c>
      <c r="B176" t="s">
        <v>220</v>
      </c>
      <c r="C176" s="4">
        <v>0</v>
      </c>
      <c r="D176">
        <v>0</v>
      </c>
      <c r="E176" t="s">
        <v>212</v>
      </c>
      <c r="F176" t="s">
        <v>215</v>
      </c>
    </row>
    <row r="177" spans="1:6" x14ac:dyDescent="0.3">
      <c r="A177">
        <v>174</v>
      </c>
      <c r="B177" t="s">
        <v>220</v>
      </c>
      <c r="C177" s="4">
        <v>0</v>
      </c>
      <c r="D177">
        <v>0</v>
      </c>
      <c r="E177" t="s">
        <v>212</v>
      </c>
      <c r="F177" t="s">
        <v>215</v>
      </c>
    </row>
    <row r="178" spans="1:6" x14ac:dyDescent="0.3">
      <c r="A178">
        <v>175</v>
      </c>
      <c r="B178" t="s">
        <v>220</v>
      </c>
      <c r="C178" s="4">
        <v>0</v>
      </c>
      <c r="D178">
        <v>0</v>
      </c>
      <c r="E178" t="s">
        <v>212</v>
      </c>
      <c r="F178" t="s">
        <v>215</v>
      </c>
    </row>
    <row r="179" spans="1:6" x14ac:dyDescent="0.3">
      <c r="A179">
        <v>176</v>
      </c>
      <c r="B179" t="s">
        <v>220</v>
      </c>
      <c r="C179" s="4">
        <v>0</v>
      </c>
      <c r="D179">
        <v>0</v>
      </c>
      <c r="E179" t="s">
        <v>212</v>
      </c>
      <c r="F179" t="s">
        <v>215</v>
      </c>
    </row>
    <row r="180" spans="1:6" x14ac:dyDescent="0.3">
      <c r="A180">
        <v>177</v>
      </c>
      <c r="B180" t="s">
        <v>220</v>
      </c>
      <c r="C180" s="4">
        <v>0</v>
      </c>
      <c r="D180">
        <v>0</v>
      </c>
      <c r="E180" t="s">
        <v>212</v>
      </c>
      <c r="F180" t="s">
        <v>215</v>
      </c>
    </row>
    <row r="181" spans="1:6" x14ac:dyDescent="0.3">
      <c r="A181">
        <v>178</v>
      </c>
      <c r="B181" t="s">
        <v>220</v>
      </c>
      <c r="C181" s="4">
        <v>0</v>
      </c>
      <c r="D181">
        <v>0</v>
      </c>
      <c r="E181" t="s">
        <v>212</v>
      </c>
      <c r="F181" t="s">
        <v>215</v>
      </c>
    </row>
    <row r="182" spans="1:6" x14ac:dyDescent="0.3">
      <c r="A182">
        <v>179</v>
      </c>
      <c r="B182" t="s">
        <v>220</v>
      </c>
      <c r="C182" s="4">
        <v>0</v>
      </c>
      <c r="D182">
        <v>0</v>
      </c>
      <c r="E182" t="s">
        <v>212</v>
      </c>
      <c r="F182" t="s">
        <v>215</v>
      </c>
    </row>
    <row r="183" spans="1:6" x14ac:dyDescent="0.3">
      <c r="A183">
        <v>180</v>
      </c>
      <c r="B183" t="s">
        <v>220</v>
      </c>
      <c r="C183" s="4">
        <v>0</v>
      </c>
      <c r="D183">
        <v>0</v>
      </c>
      <c r="E183" t="s">
        <v>212</v>
      </c>
      <c r="F183" t="s">
        <v>215</v>
      </c>
    </row>
    <row r="184" spans="1:6" x14ac:dyDescent="0.3">
      <c r="A184">
        <v>181</v>
      </c>
      <c r="B184" t="s">
        <v>220</v>
      </c>
      <c r="C184" s="4">
        <v>0</v>
      </c>
      <c r="D184">
        <v>0</v>
      </c>
      <c r="E184" t="s">
        <v>212</v>
      </c>
      <c r="F184" t="s">
        <v>215</v>
      </c>
    </row>
    <row r="185" spans="1:6" x14ac:dyDescent="0.3">
      <c r="A185">
        <v>182</v>
      </c>
      <c r="B185" t="s">
        <v>220</v>
      </c>
      <c r="C185" s="4">
        <v>0</v>
      </c>
      <c r="D185">
        <v>0</v>
      </c>
      <c r="E185" t="s">
        <v>212</v>
      </c>
      <c r="F185" t="s">
        <v>215</v>
      </c>
    </row>
    <row r="186" spans="1:6" x14ac:dyDescent="0.3">
      <c r="A186">
        <v>183</v>
      </c>
      <c r="B186" t="s">
        <v>220</v>
      </c>
      <c r="C186" s="4">
        <v>0</v>
      </c>
      <c r="D186">
        <v>0</v>
      </c>
      <c r="E186" t="s">
        <v>212</v>
      </c>
      <c r="F186" t="s">
        <v>215</v>
      </c>
    </row>
    <row r="187" spans="1:6" x14ac:dyDescent="0.3">
      <c r="A187">
        <v>184</v>
      </c>
      <c r="B187" t="s">
        <v>220</v>
      </c>
      <c r="C187" s="4">
        <v>0</v>
      </c>
      <c r="D187">
        <v>0</v>
      </c>
      <c r="E187" t="s">
        <v>212</v>
      </c>
      <c r="F187" t="s">
        <v>215</v>
      </c>
    </row>
    <row r="188" spans="1:6" x14ac:dyDescent="0.3">
      <c r="A188">
        <v>185</v>
      </c>
      <c r="B188" t="s">
        <v>220</v>
      </c>
      <c r="C188" s="4">
        <v>0</v>
      </c>
      <c r="D188">
        <v>0</v>
      </c>
      <c r="E188" t="s">
        <v>212</v>
      </c>
      <c r="F188" t="s">
        <v>215</v>
      </c>
    </row>
    <row r="189" spans="1:6" x14ac:dyDescent="0.3">
      <c r="A189">
        <v>186</v>
      </c>
      <c r="B189" t="s">
        <v>220</v>
      </c>
      <c r="C189" s="4">
        <v>0</v>
      </c>
      <c r="D189">
        <v>0</v>
      </c>
      <c r="E189" t="s">
        <v>212</v>
      </c>
      <c r="F189" t="s">
        <v>215</v>
      </c>
    </row>
    <row r="190" spans="1:6" x14ac:dyDescent="0.3">
      <c r="A190">
        <v>187</v>
      </c>
      <c r="B190" t="s">
        <v>220</v>
      </c>
      <c r="C190" s="4">
        <v>0</v>
      </c>
      <c r="D190">
        <v>0</v>
      </c>
      <c r="E190" t="s">
        <v>212</v>
      </c>
      <c r="F190" t="s">
        <v>215</v>
      </c>
    </row>
    <row r="191" spans="1:6" x14ac:dyDescent="0.3">
      <c r="A191">
        <v>188</v>
      </c>
      <c r="B191" t="s">
        <v>220</v>
      </c>
      <c r="C191" s="4">
        <v>0</v>
      </c>
      <c r="D191">
        <v>0</v>
      </c>
      <c r="E191" t="s">
        <v>212</v>
      </c>
      <c r="F191" t="s">
        <v>215</v>
      </c>
    </row>
    <row r="192" spans="1:6" x14ac:dyDescent="0.3">
      <c r="A192">
        <v>189</v>
      </c>
      <c r="B192" t="s">
        <v>220</v>
      </c>
      <c r="C192" s="4">
        <v>0</v>
      </c>
      <c r="D192">
        <v>0</v>
      </c>
      <c r="E192" t="s">
        <v>212</v>
      </c>
      <c r="F192" t="s">
        <v>215</v>
      </c>
    </row>
    <row r="193" spans="1:6" x14ac:dyDescent="0.3">
      <c r="A193">
        <v>190</v>
      </c>
      <c r="B193" t="s">
        <v>220</v>
      </c>
      <c r="C193" s="4">
        <v>0</v>
      </c>
      <c r="D193">
        <v>0</v>
      </c>
      <c r="E193" t="s">
        <v>212</v>
      </c>
      <c r="F193" t="s">
        <v>215</v>
      </c>
    </row>
    <row r="194" spans="1:6" x14ac:dyDescent="0.3">
      <c r="A194">
        <v>191</v>
      </c>
      <c r="B194" t="s">
        <v>220</v>
      </c>
      <c r="C194" s="4">
        <v>0</v>
      </c>
      <c r="D194">
        <v>0</v>
      </c>
      <c r="E194" t="s">
        <v>212</v>
      </c>
      <c r="F194" t="s">
        <v>215</v>
      </c>
    </row>
    <row r="195" spans="1:6" x14ac:dyDescent="0.3">
      <c r="A195">
        <v>192</v>
      </c>
      <c r="B195" t="s">
        <v>220</v>
      </c>
      <c r="C195" s="4">
        <v>0</v>
      </c>
      <c r="D195">
        <v>0</v>
      </c>
      <c r="E195" t="s">
        <v>212</v>
      </c>
      <c r="F195" t="s">
        <v>215</v>
      </c>
    </row>
    <row r="196" spans="1:6" x14ac:dyDescent="0.3">
      <c r="A196">
        <v>193</v>
      </c>
      <c r="B196" t="s">
        <v>220</v>
      </c>
      <c r="C196" s="4">
        <v>0</v>
      </c>
      <c r="D196">
        <v>0</v>
      </c>
      <c r="E196" t="s">
        <v>212</v>
      </c>
      <c r="F196" t="s">
        <v>215</v>
      </c>
    </row>
    <row r="197" spans="1:6" x14ac:dyDescent="0.3">
      <c r="A197">
        <v>194</v>
      </c>
      <c r="B197" t="s">
        <v>220</v>
      </c>
      <c r="C197" s="4">
        <v>0</v>
      </c>
      <c r="D197">
        <v>0</v>
      </c>
      <c r="E197" t="s">
        <v>212</v>
      </c>
      <c r="F197" t="s">
        <v>215</v>
      </c>
    </row>
    <row r="198" spans="1:6" x14ac:dyDescent="0.3">
      <c r="A198">
        <v>195</v>
      </c>
      <c r="B198" t="s">
        <v>220</v>
      </c>
      <c r="C198" s="4">
        <v>0</v>
      </c>
      <c r="D198">
        <v>0</v>
      </c>
      <c r="E198" t="s">
        <v>212</v>
      </c>
      <c r="F198" t="s">
        <v>215</v>
      </c>
    </row>
    <row r="199" spans="1:6" x14ac:dyDescent="0.3">
      <c r="A199">
        <v>196</v>
      </c>
      <c r="B199" t="s">
        <v>220</v>
      </c>
      <c r="C199" s="4">
        <v>0</v>
      </c>
      <c r="D199">
        <v>0</v>
      </c>
      <c r="E199" t="s">
        <v>212</v>
      </c>
      <c r="F199" t="s">
        <v>215</v>
      </c>
    </row>
    <row r="200" spans="1:6" x14ac:dyDescent="0.3">
      <c r="A200">
        <v>197</v>
      </c>
      <c r="B200" t="s">
        <v>220</v>
      </c>
      <c r="C200" s="4">
        <v>0</v>
      </c>
      <c r="D200">
        <v>0</v>
      </c>
      <c r="E200" t="s">
        <v>212</v>
      </c>
      <c r="F200" t="s">
        <v>215</v>
      </c>
    </row>
    <row r="201" spans="1:6" x14ac:dyDescent="0.3">
      <c r="A201">
        <v>198</v>
      </c>
      <c r="B201" t="s">
        <v>220</v>
      </c>
      <c r="C201" s="4">
        <v>0</v>
      </c>
      <c r="D201">
        <v>0</v>
      </c>
      <c r="E201" t="s">
        <v>212</v>
      </c>
      <c r="F201" t="s">
        <v>215</v>
      </c>
    </row>
    <row r="202" spans="1:6" x14ac:dyDescent="0.3">
      <c r="A202">
        <v>199</v>
      </c>
      <c r="B202" t="s">
        <v>220</v>
      </c>
      <c r="C202" s="4">
        <v>0</v>
      </c>
      <c r="D202">
        <v>0</v>
      </c>
      <c r="E202" t="s">
        <v>212</v>
      </c>
      <c r="F202" t="s">
        <v>215</v>
      </c>
    </row>
    <row r="203" spans="1:6" x14ac:dyDescent="0.3">
      <c r="A203">
        <v>200</v>
      </c>
      <c r="B203" t="s">
        <v>220</v>
      </c>
      <c r="C203" s="4">
        <v>0</v>
      </c>
      <c r="D203">
        <v>0</v>
      </c>
      <c r="E203" t="s">
        <v>212</v>
      </c>
      <c r="F203" t="s">
        <v>215</v>
      </c>
    </row>
    <row r="204" spans="1:6" x14ac:dyDescent="0.3">
      <c r="A204">
        <v>201</v>
      </c>
      <c r="B204" t="s">
        <v>220</v>
      </c>
      <c r="C204" s="4">
        <v>0</v>
      </c>
      <c r="D204">
        <v>0</v>
      </c>
      <c r="E204" t="s">
        <v>212</v>
      </c>
      <c r="F204" t="s">
        <v>215</v>
      </c>
    </row>
    <row r="205" spans="1:6" x14ac:dyDescent="0.3">
      <c r="A205">
        <v>202</v>
      </c>
      <c r="B205" t="s">
        <v>220</v>
      </c>
      <c r="C205" s="4">
        <v>0</v>
      </c>
      <c r="D205">
        <v>0</v>
      </c>
      <c r="E205" t="s">
        <v>212</v>
      </c>
      <c r="F205" t="s">
        <v>215</v>
      </c>
    </row>
    <row r="206" spans="1:6" x14ac:dyDescent="0.3">
      <c r="A206">
        <v>203</v>
      </c>
      <c r="B206" t="s">
        <v>220</v>
      </c>
      <c r="C206" s="4">
        <v>0</v>
      </c>
      <c r="D206">
        <v>0</v>
      </c>
      <c r="E206" t="s">
        <v>212</v>
      </c>
      <c r="F206" t="s">
        <v>215</v>
      </c>
    </row>
    <row r="207" spans="1:6" x14ac:dyDescent="0.3">
      <c r="A207">
        <v>204</v>
      </c>
      <c r="B207" t="s">
        <v>220</v>
      </c>
      <c r="C207" s="4">
        <v>0</v>
      </c>
      <c r="D207">
        <v>0</v>
      </c>
      <c r="E207" t="s">
        <v>212</v>
      </c>
      <c r="F207" t="s">
        <v>215</v>
      </c>
    </row>
    <row r="208" spans="1:6" x14ac:dyDescent="0.3">
      <c r="A208">
        <v>205</v>
      </c>
      <c r="B208" t="s">
        <v>220</v>
      </c>
      <c r="C208" s="4">
        <v>0</v>
      </c>
      <c r="D208">
        <v>0</v>
      </c>
      <c r="E208" t="s">
        <v>212</v>
      </c>
      <c r="F208" t="s">
        <v>215</v>
      </c>
    </row>
    <row r="209" spans="1:6" x14ac:dyDescent="0.3">
      <c r="A209">
        <v>206</v>
      </c>
      <c r="B209" t="s">
        <v>220</v>
      </c>
      <c r="C209" s="4">
        <v>0</v>
      </c>
      <c r="D209">
        <v>0</v>
      </c>
      <c r="E209" t="s">
        <v>212</v>
      </c>
      <c r="F209" t="s">
        <v>215</v>
      </c>
    </row>
    <row r="210" spans="1:6" x14ac:dyDescent="0.3">
      <c r="A210">
        <v>207</v>
      </c>
      <c r="B210" t="s">
        <v>220</v>
      </c>
      <c r="C210" s="4">
        <v>0</v>
      </c>
      <c r="D210">
        <v>0</v>
      </c>
      <c r="E210" t="s">
        <v>212</v>
      </c>
      <c r="F210" t="s">
        <v>215</v>
      </c>
    </row>
    <row r="211" spans="1:6" x14ac:dyDescent="0.3">
      <c r="A211">
        <v>208</v>
      </c>
      <c r="B211" t="s">
        <v>220</v>
      </c>
      <c r="C211" s="4">
        <v>0</v>
      </c>
      <c r="D211">
        <v>0</v>
      </c>
      <c r="E211" t="s">
        <v>212</v>
      </c>
      <c r="F211" t="s">
        <v>215</v>
      </c>
    </row>
    <row r="212" spans="1:6" x14ac:dyDescent="0.3">
      <c r="A212">
        <v>209</v>
      </c>
      <c r="B212" t="s">
        <v>220</v>
      </c>
      <c r="C212" s="4">
        <v>0</v>
      </c>
      <c r="D212">
        <v>0</v>
      </c>
      <c r="E212" t="s">
        <v>212</v>
      </c>
      <c r="F212" t="s">
        <v>215</v>
      </c>
    </row>
    <row r="213" spans="1:6" x14ac:dyDescent="0.3">
      <c r="A213">
        <v>210</v>
      </c>
      <c r="B213" t="s">
        <v>220</v>
      </c>
      <c r="C213" s="4">
        <v>0</v>
      </c>
      <c r="D213">
        <v>0</v>
      </c>
      <c r="E213" t="s">
        <v>212</v>
      </c>
      <c r="F213" t="s">
        <v>215</v>
      </c>
    </row>
    <row r="214" spans="1:6" x14ac:dyDescent="0.3">
      <c r="A214">
        <v>211</v>
      </c>
      <c r="B214" t="s">
        <v>220</v>
      </c>
      <c r="C214" s="4">
        <v>0</v>
      </c>
      <c r="D214">
        <v>0</v>
      </c>
      <c r="E214" t="s">
        <v>212</v>
      </c>
      <c r="F214" t="s">
        <v>215</v>
      </c>
    </row>
    <row r="215" spans="1:6" x14ac:dyDescent="0.3">
      <c r="A215">
        <v>212</v>
      </c>
      <c r="B215" t="s">
        <v>220</v>
      </c>
      <c r="C215" s="4">
        <v>0</v>
      </c>
      <c r="D215">
        <v>0</v>
      </c>
      <c r="E215" t="s">
        <v>212</v>
      </c>
      <c r="F215" t="s">
        <v>215</v>
      </c>
    </row>
    <row r="216" spans="1:6" x14ac:dyDescent="0.3">
      <c r="A216">
        <v>213</v>
      </c>
      <c r="B216" t="s">
        <v>220</v>
      </c>
      <c r="C216" s="4">
        <v>0</v>
      </c>
      <c r="D216">
        <v>0</v>
      </c>
      <c r="E216" t="s">
        <v>212</v>
      </c>
      <c r="F216" t="s">
        <v>215</v>
      </c>
    </row>
    <row r="217" spans="1:6" x14ac:dyDescent="0.3">
      <c r="A217">
        <v>214</v>
      </c>
      <c r="B217" t="s">
        <v>220</v>
      </c>
      <c r="C217" s="4">
        <v>0</v>
      </c>
      <c r="D217">
        <v>0</v>
      </c>
      <c r="E217" t="s">
        <v>212</v>
      </c>
      <c r="F217" t="s">
        <v>215</v>
      </c>
    </row>
    <row r="218" spans="1:6" x14ac:dyDescent="0.3">
      <c r="A218">
        <v>215</v>
      </c>
      <c r="B218" t="s">
        <v>220</v>
      </c>
      <c r="C218" s="4">
        <v>0</v>
      </c>
      <c r="D218">
        <v>0</v>
      </c>
      <c r="E218" t="s">
        <v>212</v>
      </c>
      <c r="F218" t="s">
        <v>215</v>
      </c>
    </row>
    <row r="219" spans="1:6" x14ac:dyDescent="0.3">
      <c r="A219">
        <v>216</v>
      </c>
      <c r="B219" t="s">
        <v>220</v>
      </c>
      <c r="C219" s="4">
        <v>0</v>
      </c>
      <c r="D219">
        <v>0</v>
      </c>
      <c r="E219" t="s">
        <v>212</v>
      </c>
      <c r="F219" t="s">
        <v>215</v>
      </c>
    </row>
    <row r="220" spans="1:6" x14ac:dyDescent="0.3">
      <c r="A220">
        <v>217</v>
      </c>
      <c r="B220" t="s">
        <v>220</v>
      </c>
      <c r="C220" s="4">
        <v>0</v>
      </c>
      <c r="D220">
        <v>0</v>
      </c>
      <c r="E220" t="s">
        <v>212</v>
      </c>
      <c r="F220" t="s">
        <v>215</v>
      </c>
    </row>
    <row r="221" spans="1:6" x14ac:dyDescent="0.3">
      <c r="A221">
        <v>218</v>
      </c>
      <c r="B221" t="s">
        <v>220</v>
      </c>
      <c r="C221" s="4">
        <v>0</v>
      </c>
      <c r="D221">
        <v>0</v>
      </c>
      <c r="E221" t="s">
        <v>212</v>
      </c>
      <c r="F221" t="s">
        <v>215</v>
      </c>
    </row>
    <row r="222" spans="1:6" x14ac:dyDescent="0.3">
      <c r="A222">
        <v>219</v>
      </c>
      <c r="B222" t="s">
        <v>220</v>
      </c>
      <c r="C222" s="4">
        <v>0</v>
      </c>
      <c r="D222">
        <v>0</v>
      </c>
      <c r="E222" t="s">
        <v>212</v>
      </c>
      <c r="F222" t="s">
        <v>215</v>
      </c>
    </row>
    <row r="223" spans="1:6" x14ac:dyDescent="0.3">
      <c r="A223">
        <v>220</v>
      </c>
      <c r="B223" t="s">
        <v>220</v>
      </c>
      <c r="C223" s="4">
        <v>0</v>
      </c>
      <c r="D223">
        <v>0</v>
      </c>
      <c r="E223" t="s">
        <v>212</v>
      </c>
      <c r="F223" t="s">
        <v>215</v>
      </c>
    </row>
    <row r="224" spans="1:6" x14ac:dyDescent="0.3">
      <c r="A224">
        <v>221</v>
      </c>
      <c r="B224" t="s">
        <v>220</v>
      </c>
      <c r="C224" s="4">
        <v>0</v>
      </c>
      <c r="D224">
        <v>0</v>
      </c>
      <c r="E224" t="s">
        <v>212</v>
      </c>
      <c r="F224" t="s">
        <v>215</v>
      </c>
    </row>
    <row r="225" spans="1:6" x14ac:dyDescent="0.3">
      <c r="A225">
        <v>222</v>
      </c>
      <c r="B225" t="s">
        <v>220</v>
      </c>
      <c r="C225" s="4">
        <v>0</v>
      </c>
      <c r="D225">
        <v>0</v>
      </c>
      <c r="E225" t="s">
        <v>212</v>
      </c>
      <c r="F225" t="s">
        <v>215</v>
      </c>
    </row>
    <row r="226" spans="1:6" x14ac:dyDescent="0.3">
      <c r="A226">
        <v>223</v>
      </c>
      <c r="B226" t="s">
        <v>220</v>
      </c>
      <c r="C226" s="4">
        <v>0</v>
      </c>
      <c r="D226">
        <v>0</v>
      </c>
      <c r="E226" t="s">
        <v>212</v>
      </c>
      <c r="F226" t="s">
        <v>215</v>
      </c>
    </row>
    <row r="227" spans="1:6" x14ac:dyDescent="0.3">
      <c r="A227">
        <v>224</v>
      </c>
      <c r="B227" t="s">
        <v>220</v>
      </c>
      <c r="C227" s="4">
        <v>0</v>
      </c>
      <c r="D227">
        <v>0</v>
      </c>
      <c r="E227" t="s">
        <v>212</v>
      </c>
      <c r="F227" t="s">
        <v>215</v>
      </c>
    </row>
    <row r="228" spans="1:6" x14ac:dyDescent="0.3">
      <c r="A228">
        <v>225</v>
      </c>
      <c r="B228" t="s">
        <v>220</v>
      </c>
      <c r="C228" s="4">
        <v>0</v>
      </c>
      <c r="D228">
        <v>0</v>
      </c>
      <c r="E228" t="s">
        <v>212</v>
      </c>
      <c r="F228" t="s">
        <v>215</v>
      </c>
    </row>
    <row r="229" spans="1:6" x14ac:dyDescent="0.3">
      <c r="A229">
        <v>226</v>
      </c>
      <c r="B229" t="s">
        <v>220</v>
      </c>
      <c r="C229" s="4">
        <v>0</v>
      </c>
      <c r="D229">
        <v>0</v>
      </c>
      <c r="E229" t="s">
        <v>212</v>
      </c>
      <c r="F229" t="s">
        <v>215</v>
      </c>
    </row>
    <row r="230" spans="1:6" x14ac:dyDescent="0.3">
      <c r="A230">
        <v>227</v>
      </c>
      <c r="B230" t="s">
        <v>220</v>
      </c>
      <c r="C230" s="4">
        <v>0</v>
      </c>
      <c r="D230">
        <v>0</v>
      </c>
      <c r="E230" t="s">
        <v>212</v>
      </c>
      <c r="F230" t="s">
        <v>215</v>
      </c>
    </row>
    <row r="231" spans="1:6" x14ac:dyDescent="0.3">
      <c r="A231">
        <v>228</v>
      </c>
      <c r="B231" t="s">
        <v>220</v>
      </c>
      <c r="C231" s="4">
        <v>0</v>
      </c>
      <c r="D231">
        <v>0</v>
      </c>
      <c r="E231" t="s">
        <v>212</v>
      </c>
      <c r="F231" t="s">
        <v>215</v>
      </c>
    </row>
    <row r="232" spans="1:6" x14ac:dyDescent="0.3">
      <c r="A232">
        <v>229</v>
      </c>
      <c r="B232" t="s">
        <v>220</v>
      </c>
      <c r="C232" s="4">
        <v>0</v>
      </c>
      <c r="D232">
        <v>0</v>
      </c>
      <c r="E232" t="s">
        <v>212</v>
      </c>
      <c r="F232" t="s">
        <v>215</v>
      </c>
    </row>
    <row r="233" spans="1:6" x14ac:dyDescent="0.3">
      <c r="A233">
        <v>230</v>
      </c>
      <c r="B233" t="s">
        <v>220</v>
      </c>
      <c r="C233" s="4">
        <v>0</v>
      </c>
      <c r="D233">
        <v>0</v>
      </c>
      <c r="E233" t="s">
        <v>212</v>
      </c>
      <c r="F233" t="s">
        <v>215</v>
      </c>
    </row>
    <row r="234" spans="1:6" x14ac:dyDescent="0.3">
      <c r="A234">
        <v>231</v>
      </c>
      <c r="B234" t="s">
        <v>220</v>
      </c>
      <c r="C234" s="4">
        <v>0</v>
      </c>
      <c r="D234">
        <v>0</v>
      </c>
      <c r="E234" t="s">
        <v>212</v>
      </c>
      <c r="F234" t="s">
        <v>215</v>
      </c>
    </row>
    <row r="235" spans="1:6" x14ac:dyDescent="0.3">
      <c r="A235">
        <v>232</v>
      </c>
      <c r="B235" t="s">
        <v>220</v>
      </c>
      <c r="C235" s="4">
        <v>0</v>
      </c>
      <c r="D235">
        <v>0</v>
      </c>
      <c r="E235" t="s">
        <v>212</v>
      </c>
      <c r="F235" t="s">
        <v>215</v>
      </c>
    </row>
    <row r="236" spans="1:6" x14ac:dyDescent="0.3">
      <c r="A236">
        <v>233</v>
      </c>
      <c r="B236" t="s">
        <v>220</v>
      </c>
      <c r="C236" s="4">
        <v>0</v>
      </c>
      <c r="D236">
        <v>0</v>
      </c>
      <c r="E236" t="s">
        <v>212</v>
      </c>
      <c r="F236" t="s">
        <v>215</v>
      </c>
    </row>
    <row r="237" spans="1:6" x14ac:dyDescent="0.3">
      <c r="A237">
        <v>234</v>
      </c>
      <c r="B237" t="s">
        <v>220</v>
      </c>
      <c r="C237" s="4">
        <v>0</v>
      </c>
      <c r="D237">
        <v>0</v>
      </c>
      <c r="E237" t="s">
        <v>212</v>
      </c>
      <c r="F237" t="s">
        <v>215</v>
      </c>
    </row>
    <row r="238" spans="1:6" x14ac:dyDescent="0.3">
      <c r="A238">
        <v>235</v>
      </c>
      <c r="B238" t="s">
        <v>220</v>
      </c>
      <c r="C238" s="4">
        <v>0</v>
      </c>
      <c r="D238">
        <v>0</v>
      </c>
      <c r="E238" t="s">
        <v>212</v>
      </c>
      <c r="F238" t="s">
        <v>215</v>
      </c>
    </row>
    <row r="239" spans="1:6" x14ac:dyDescent="0.3">
      <c r="A239">
        <v>236</v>
      </c>
      <c r="B239" t="s">
        <v>220</v>
      </c>
      <c r="C239" s="4">
        <v>0</v>
      </c>
      <c r="D239">
        <v>0</v>
      </c>
      <c r="E239" t="s">
        <v>212</v>
      </c>
      <c r="F239" t="s">
        <v>215</v>
      </c>
    </row>
    <row r="240" spans="1:6" x14ac:dyDescent="0.3">
      <c r="A240">
        <v>237</v>
      </c>
      <c r="B240" t="s">
        <v>220</v>
      </c>
      <c r="C240" s="4">
        <v>0</v>
      </c>
      <c r="D240">
        <v>0</v>
      </c>
      <c r="E240" t="s">
        <v>212</v>
      </c>
      <c r="F240" t="s">
        <v>215</v>
      </c>
    </row>
    <row r="241" spans="1:6" x14ac:dyDescent="0.3">
      <c r="A241">
        <v>238</v>
      </c>
      <c r="B241" t="s">
        <v>220</v>
      </c>
      <c r="C241" s="4">
        <v>0</v>
      </c>
      <c r="D241">
        <v>0</v>
      </c>
      <c r="E241" t="s">
        <v>212</v>
      </c>
      <c r="F241" t="s">
        <v>215</v>
      </c>
    </row>
    <row r="242" spans="1:6" x14ac:dyDescent="0.3">
      <c r="A242">
        <v>239</v>
      </c>
      <c r="B242" t="s">
        <v>220</v>
      </c>
      <c r="C242" s="4">
        <v>0</v>
      </c>
      <c r="D242">
        <v>0</v>
      </c>
      <c r="E242" t="s">
        <v>212</v>
      </c>
      <c r="F242" t="s">
        <v>215</v>
      </c>
    </row>
    <row r="243" spans="1:6" x14ac:dyDescent="0.3">
      <c r="A243">
        <v>240</v>
      </c>
      <c r="B243" t="s">
        <v>220</v>
      </c>
      <c r="C243" s="4">
        <v>0</v>
      </c>
      <c r="D243">
        <v>0</v>
      </c>
      <c r="E243" t="s">
        <v>212</v>
      </c>
      <c r="F243" t="s">
        <v>215</v>
      </c>
    </row>
    <row r="244" spans="1:6" x14ac:dyDescent="0.3">
      <c r="A244">
        <v>241</v>
      </c>
      <c r="B244" t="s">
        <v>220</v>
      </c>
      <c r="C244" s="4">
        <v>0</v>
      </c>
      <c r="D244">
        <v>0</v>
      </c>
      <c r="E244" t="s">
        <v>212</v>
      </c>
      <c r="F244" t="s">
        <v>215</v>
      </c>
    </row>
    <row r="245" spans="1:6" x14ac:dyDescent="0.3">
      <c r="A245">
        <v>242</v>
      </c>
      <c r="B245" t="s">
        <v>220</v>
      </c>
      <c r="C245" s="4">
        <v>0</v>
      </c>
      <c r="D245">
        <v>0</v>
      </c>
      <c r="E245" t="s">
        <v>212</v>
      </c>
      <c r="F245" t="s">
        <v>215</v>
      </c>
    </row>
    <row r="246" spans="1:6" x14ac:dyDescent="0.3">
      <c r="A246">
        <v>243</v>
      </c>
      <c r="B246" t="s">
        <v>220</v>
      </c>
      <c r="C246" s="4">
        <v>0</v>
      </c>
      <c r="D246">
        <v>0</v>
      </c>
      <c r="E246" t="s">
        <v>212</v>
      </c>
      <c r="F246" t="s">
        <v>215</v>
      </c>
    </row>
    <row r="247" spans="1:6" x14ac:dyDescent="0.3">
      <c r="A247">
        <v>244</v>
      </c>
      <c r="B247" t="s">
        <v>220</v>
      </c>
      <c r="C247" s="4">
        <v>0</v>
      </c>
      <c r="D247">
        <v>0</v>
      </c>
      <c r="E247" t="s">
        <v>212</v>
      </c>
      <c r="F247" t="s">
        <v>215</v>
      </c>
    </row>
    <row r="248" spans="1:6" x14ac:dyDescent="0.3">
      <c r="A248">
        <v>245</v>
      </c>
      <c r="B248" t="s">
        <v>220</v>
      </c>
      <c r="C248" s="4">
        <v>0</v>
      </c>
      <c r="D248">
        <v>0</v>
      </c>
      <c r="E248" t="s">
        <v>212</v>
      </c>
      <c r="F248" t="s">
        <v>215</v>
      </c>
    </row>
    <row r="249" spans="1:6" x14ac:dyDescent="0.3">
      <c r="A249">
        <v>246</v>
      </c>
      <c r="B249" t="s">
        <v>220</v>
      </c>
      <c r="C249" s="4">
        <v>0</v>
      </c>
      <c r="D249">
        <v>0</v>
      </c>
      <c r="E249" t="s">
        <v>212</v>
      </c>
      <c r="F249" t="s">
        <v>215</v>
      </c>
    </row>
    <row r="250" spans="1:6" x14ac:dyDescent="0.3">
      <c r="A250">
        <v>247</v>
      </c>
      <c r="B250" t="s">
        <v>220</v>
      </c>
      <c r="C250" s="4">
        <v>0</v>
      </c>
      <c r="D250">
        <v>0</v>
      </c>
      <c r="E250" t="s">
        <v>212</v>
      </c>
      <c r="F250" t="s">
        <v>215</v>
      </c>
    </row>
    <row r="251" spans="1:6" x14ac:dyDescent="0.3">
      <c r="A251">
        <v>248</v>
      </c>
      <c r="B251" t="s">
        <v>220</v>
      </c>
      <c r="C251" s="4">
        <v>0</v>
      </c>
      <c r="D251">
        <v>0</v>
      </c>
      <c r="E251" t="s">
        <v>212</v>
      </c>
      <c r="F251" t="s">
        <v>215</v>
      </c>
    </row>
    <row r="252" spans="1:6" x14ac:dyDescent="0.3">
      <c r="A252">
        <v>249</v>
      </c>
      <c r="B252" t="s">
        <v>220</v>
      </c>
      <c r="C252" s="4">
        <v>0</v>
      </c>
      <c r="D252">
        <v>0</v>
      </c>
      <c r="E252" t="s">
        <v>212</v>
      </c>
      <c r="F252" t="s">
        <v>215</v>
      </c>
    </row>
    <row r="253" spans="1:6" x14ac:dyDescent="0.3">
      <c r="A253">
        <v>250</v>
      </c>
      <c r="B253" t="s">
        <v>220</v>
      </c>
      <c r="C253" s="4">
        <v>0</v>
      </c>
      <c r="D253">
        <v>0</v>
      </c>
      <c r="E253" t="s">
        <v>212</v>
      </c>
      <c r="F253" t="s">
        <v>215</v>
      </c>
    </row>
    <row r="254" spans="1:6" x14ac:dyDescent="0.3">
      <c r="A254">
        <v>251</v>
      </c>
      <c r="B254" t="s">
        <v>220</v>
      </c>
      <c r="C254" s="4">
        <v>0</v>
      </c>
      <c r="D254">
        <v>0</v>
      </c>
      <c r="E254" t="s">
        <v>212</v>
      </c>
      <c r="F254" t="s">
        <v>215</v>
      </c>
    </row>
    <row r="255" spans="1:6" x14ac:dyDescent="0.3">
      <c r="A255">
        <v>252</v>
      </c>
      <c r="B255" t="s">
        <v>220</v>
      </c>
      <c r="C255" s="4">
        <v>0</v>
      </c>
      <c r="D255">
        <v>0</v>
      </c>
      <c r="E255" t="s">
        <v>212</v>
      </c>
      <c r="F255" t="s">
        <v>215</v>
      </c>
    </row>
    <row r="256" spans="1:6" x14ac:dyDescent="0.3">
      <c r="A256">
        <v>253</v>
      </c>
      <c r="B256" t="s">
        <v>220</v>
      </c>
      <c r="C256" s="4">
        <v>0</v>
      </c>
      <c r="D256">
        <v>0</v>
      </c>
      <c r="E256" t="s">
        <v>212</v>
      </c>
      <c r="F256" t="s">
        <v>215</v>
      </c>
    </row>
    <row r="257" spans="1:6" x14ac:dyDescent="0.3">
      <c r="A257">
        <v>254</v>
      </c>
      <c r="B257" t="s">
        <v>220</v>
      </c>
      <c r="C257" s="4">
        <v>0</v>
      </c>
      <c r="D257">
        <v>0</v>
      </c>
      <c r="E257" t="s">
        <v>212</v>
      </c>
      <c r="F257" t="s">
        <v>215</v>
      </c>
    </row>
    <row r="258" spans="1:6" x14ac:dyDescent="0.3">
      <c r="A258">
        <v>255</v>
      </c>
      <c r="B258" t="s">
        <v>220</v>
      </c>
      <c r="C258" s="4">
        <v>0</v>
      </c>
      <c r="D258">
        <v>0</v>
      </c>
      <c r="E258" t="s">
        <v>212</v>
      </c>
      <c r="F258" t="s">
        <v>215</v>
      </c>
    </row>
    <row r="259" spans="1:6" x14ac:dyDescent="0.3">
      <c r="A259">
        <v>256</v>
      </c>
      <c r="B259" t="s">
        <v>220</v>
      </c>
      <c r="C259" s="4">
        <v>0</v>
      </c>
      <c r="D259">
        <v>0</v>
      </c>
      <c r="E259" t="s">
        <v>212</v>
      </c>
      <c r="F259" t="s">
        <v>215</v>
      </c>
    </row>
    <row r="260" spans="1:6" x14ac:dyDescent="0.3">
      <c r="A260">
        <v>257</v>
      </c>
      <c r="B260" t="s">
        <v>220</v>
      </c>
      <c r="C260" s="4">
        <v>0</v>
      </c>
      <c r="D260">
        <v>0</v>
      </c>
      <c r="E260" t="s">
        <v>212</v>
      </c>
      <c r="F260" t="s">
        <v>215</v>
      </c>
    </row>
    <row r="261" spans="1:6" x14ac:dyDescent="0.3">
      <c r="A261">
        <v>258</v>
      </c>
      <c r="B261" t="s">
        <v>220</v>
      </c>
      <c r="C261" s="4">
        <v>0</v>
      </c>
      <c r="D261">
        <v>0</v>
      </c>
      <c r="E261" t="s">
        <v>212</v>
      </c>
      <c r="F261" t="s">
        <v>215</v>
      </c>
    </row>
    <row r="262" spans="1:6" x14ac:dyDescent="0.3">
      <c r="A262">
        <v>259</v>
      </c>
      <c r="B262" t="s">
        <v>220</v>
      </c>
      <c r="C262" s="4">
        <v>0</v>
      </c>
      <c r="D262">
        <v>0</v>
      </c>
      <c r="E262" t="s">
        <v>212</v>
      </c>
      <c r="F262" t="s">
        <v>215</v>
      </c>
    </row>
    <row r="263" spans="1:6" x14ac:dyDescent="0.3">
      <c r="A263">
        <v>260</v>
      </c>
      <c r="B263" t="s">
        <v>220</v>
      </c>
      <c r="C263" s="4">
        <v>0</v>
      </c>
      <c r="D263">
        <v>0</v>
      </c>
      <c r="E263" t="s">
        <v>212</v>
      </c>
      <c r="F263" t="s">
        <v>215</v>
      </c>
    </row>
    <row r="264" spans="1:6" x14ac:dyDescent="0.3">
      <c r="A264">
        <v>261</v>
      </c>
      <c r="B264" t="s">
        <v>220</v>
      </c>
      <c r="C264" s="4">
        <v>0</v>
      </c>
      <c r="D264">
        <v>0</v>
      </c>
      <c r="E264" t="s">
        <v>212</v>
      </c>
      <c r="F264" t="s">
        <v>215</v>
      </c>
    </row>
    <row r="265" spans="1:6" x14ac:dyDescent="0.3">
      <c r="A265">
        <v>262</v>
      </c>
      <c r="B265" t="s">
        <v>220</v>
      </c>
      <c r="C265" s="4">
        <v>0</v>
      </c>
      <c r="D265">
        <v>0</v>
      </c>
      <c r="E265" t="s">
        <v>212</v>
      </c>
      <c r="F265" t="s">
        <v>215</v>
      </c>
    </row>
    <row r="266" spans="1:6" x14ac:dyDescent="0.3">
      <c r="A266">
        <v>263</v>
      </c>
      <c r="B266" t="s">
        <v>220</v>
      </c>
      <c r="C266" s="4">
        <v>0</v>
      </c>
      <c r="D266">
        <v>0</v>
      </c>
      <c r="E266" t="s">
        <v>212</v>
      </c>
      <c r="F266" t="s">
        <v>215</v>
      </c>
    </row>
    <row r="267" spans="1:6" x14ac:dyDescent="0.3">
      <c r="A267">
        <v>264</v>
      </c>
      <c r="B267" t="s">
        <v>220</v>
      </c>
      <c r="C267" s="4">
        <v>0</v>
      </c>
      <c r="D267">
        <v>0</v>
      </c>
      <c r="E267" t="s">
        <v>212</v>
      </c>
      <c r="F267" t="s">
        <v>215</v>
      </c>
    </row>
    <row r="268" spans="1:6" x14ac:dyDescent="0.3">
      <c r="A268">
        <v>265</v>
      </c>
      <c r="B268" t="s">
        <v>220</v>
      </c>
      <c r="C268" s="4">
        <v>0</v>
      </c>
      <c r="D268">
        <v>0</v>
      </c>
      <c r="E268" t="s">
        <v>212</v>
      </c>
      <c r="F268" t="s">
        <v>215</v>
      </c>
    </row>
    <row r="269" spans="1:6" x14ac:dyDescent="0.3">
      <c r="A269">
        <v>266</v>
      </c>
      <c r="B269" t="s">
        <v>220</v>
      </c>
      <c r="C269" s="4">
        <v>0</v>
      </c>
      <c r="D269">
        <v>0</v>
      </c>
      <c r="E269" t="s">
        <v>212</v>
      </c>
      <c r="F269" t="s">
        <v>215</v>
      </c>
    </row>
    <row r="270" spans="1:6" x14ac:dyDescent="0.3">
      <c r="A270">
        <v>267</v>
      </c>
      <c r="B270" t="s">
        <v>220</v>
      </c>
      <c r="C270" s="4">
        <v>0</v>
      </c>
      <c r="D270">
        <v>0</v>
      </c>
      <c r="E270" t="s">
        <v>212</v>
      </c>
      <c r="F270" t="s">
        <v>215</v>
      </c>
    </row>
    <row r="271" spans="1:6" x14ac:dyDescent="0.3">
      <c r="A271">
        <v>268</v>
      </c>
      <c r="B271" t="s">
        <v>220</v>
      </c>
      <c r="C271" s="4">
        <v>0</v>
      </c>
      <c r="D271">
        <v>0</v>
      </c>
      <c r="E271" t="s">
        <v>212</v>
      </c>
      <c r="F271" t="s">
        <v>215</v>
      </c>
    </row>
    <row r="272" spans="1:6" x14ac:dyDescent="0.3">
      <c r="A272">
        <v>269</v>
      </c>
      <c r="B272" t="s">
        <v>220</v>
      </c>
      <c r="C272" s="4">
        <v>0</v>
      </c>
      <c r="D272">
        <v>0</v>
      </c>
      <c r="E272" t="s">
        <v>212</v>
      </c>
      <c r="F272" t="s">
        <v>215</v>
      </c>
    </row>
    <row r="273" spans="1:6" x14ac:dyDescent="0.3">
      <c r="A273">
        <v>270</v>
      </c>
      <c r="B273" t="s">
        <v>220</v>
      </c>
      <c r="C273" s="4">
        <v>0</v>
      </c>
      <c r="D273">
        <v>0</v>
      </c>
      <c r="E273" t="s">
        <v>212</v>
      </c>
      <c r="F273" t="s">
        <v>215</v>
      </c>
    </row>
    <row r="274" spans="1:6" x14ac:dyDescent="0.3">
      <c r="A274">
        <v>271</v>
      </c>
      <c r="B274" t="s">
        <v>220</v>
      </c>
      <c r="C274" s="4">
        <v>0</v>
      </c>
      <c r="D274">
        <v>0</v>
      </c>
      <c r="E274" t="s">
        <v>212</v>
      </c>
      <c r="F274" t="s">
        <v>215</v>
      </c>
    </row>
    <row r="275" spans="1:6" x14ac:dyDescent="0.3">
      <c r="A275">
        <v>272</v>
      </c>
      <c r="B275" t="s">
        <v>220</v>
      </c>
      <c r="C275" s="4">
        <v>0</v>
      </c>
      <c r="D275">
        <v>0</v>
      </c>
      <c r="E275" t="s">
        <v>212</v>
      </c>
      <c r="F275" t="s">
        <v>215</v>
      </c>
    </row>
    <row r="276" spans="1:6" x14ac:dyDescent="0.3">
      <c r="A276">
        <v>273</v>
      </c>
      <c r="B276" t="s">
        <v>220</v>
      </c>
      <c r="C276" s="4">
        <v>0</v>
      </c>
      <c r="D276">
        <v>0</v>
      </c>
      <c r="E276" t="s">
        <v>212</v>
      </c>
      <c r="F276" t="s">
        <v>215</v>
      </c>
    </row>
    <row r="277" spans="1:6" x14ac:dyDescent="0.3">
      <c r="A277">
        <v>274</v>
      </c>
      <c r="B277" t="s">
        <v>220</v>
      </c>
      <c r="C277" s="4">
        <v>0</v>
      </c>
      <c r="D277">
        <v>0</v>
      </c>
      <c r="E277" t="s">
        <v>212</v>
      </c>
      <c r="F277" t="s">
        <v>215</v>
      </c>
    </row>
    <row r="278" spans="1:6" x14ac:dyDescent="0.3">
      <c r="A278">
        <v>275</v>
      </c>
      <c r="B278" t="s">
        <v>220</v>
      </c>
      <c r="C278" s="4">
        <v>0</v>
      </c>
      <c r="D278">
        <v>0</v>
      </c>
      <c r="E278" t="s">
        <v>212</v>
      </c>
      <c r="F278" t="s">
        <v>215</v>
      </c>
    </row>
    <row r="279" spans="1:6" x14ac:dyDescent="0.3">
      <c r="A279">
        <v>276</v>
      </c>
      <c r="B279" t="s">
        <v>220</v>
      </c>
      <c r="C279" s="4">
        <v>0</v>
      </c>
      <c r="D279">
        <v>0</v>
      </c>
      <c r="E279" t="s">
        <v>212</v>
      </c>
      <c r="F279" t="s">
        <v>215</v>
      </c>
    </row>
    <row r="280" spans="1:6" x14ac:dyDescent="0.3">
      <c r="A280">
        <v>277</v>
      </c>
      <c r="B280" t="s">
        <v>220</v>
      </c>
      <c r="C280" s="4">
        <v>0</v>
      </c>
      <c r="D280">
        <v>0</v>
      </c>
      <c r="E280" t="s">
        <v>212</v>
      </c>
      <c r="F280" t="s">
        <v>215</v>
      </c>
    </row>
    <row r="281" spans="1:6" x14ac:dyDescent="0.3">
      <c r="A281">
        <v>278</v>
      </c>
      <c r="B281" t="s">
        <v>220</v>
      </c>
      <c r="C281" s="4">
        <v>0</v>
      </c>
      <c r="D281">
        <v>0</v>
      </c>
      <c r="E281" t="s">
        <v>212</v>
      </c>
      <c r="F281" t="s">
        <v>215</v>
      </c>
    </row>
    <row r="282" spans="1:6" x14ac:dyDescent="0.3">
      <c r="A282">
        <v>279</v>
      </c>
      <c r="B282" t="s">
        <v>220</v>
      </c>
      <c r="C282" s="4">
        <v>0</v>
      </c>
      <c r="D282">
        <v>0</v>
      </c>
      <c r="E282" t="s">
        <v>212</v>
      </c>
      <c r="F282" t="s">
        <v>215</v>
      </c>
    </row>
    <row r="283" spans="1:6" x14ac:dyDescent="0.3">
      <c r="A283">
        <v>280</v>
      </c>
      <c r="B283" t="s">
        <v>220</v>
      </c>
      <c r="C283" s="4">
        <v>0</v>
      </c>
      <c r="D283">
        <v>0</v>
      </c>
      <c r="E283" t="s">
        <v>212</v>
      </c>
      <c r="F283" t="s">
        <v>215</v>
      </c>
    </row>
    <row r="284" spans="1:6" x14ac:dyDescent="0.3">
      <c r="A284">
        <v>281</v>
      </c>
      <c r="B284" t="s">
        <v>220</v>
      </c>
      <c r="C284" s="4">
        <v>0</v>
      </c>
      <c r="D284">
        <v>0</v>
      </c>
      <c r="E284" t="s">
        <v>212</v>
      </c>
      <c r="F284" t="s">
        <v>215</v>
      </c>
    </row>
    <row r="285" spans="1:6" x14ac:dyDescent="0.3">
      <c r="A285">
        <v>282</v>
      </c>
      <c r="B285" t="s">
        <v>220</v>
      </c>
      <c r="C285" s="4">
        <v>0</v>
      </c>
      <c r="D285">
        <v>0</v>
      </c>
      <c r="E285" t="s">
        <v>212</v>
      </c>
      <c r="F285" t="s">
        <v>215</v>
      </c>
    </row>
    <row r="286" spans="1:6" x14ac:dyDescent="0.3">
      <c r="A286">
        <v>283</v>
      </c>
      <c r="B286" t="s">
        <v>220</v>
      </c>
      <c r="C286" s="4">
        <v>0</v>
      </c>
      <c r="D286">
        <v>0</v>
      </c>
      <c r="E286" t="s">
        <v>212</v>
      </c>
      <c r="F286" t="s">
        <v>215</v>
      </c>
    </row>
    <row r="287" spans="1:6" x14ac:dyDescent="0.3">
      <c r="A287">
        <v>284</v>
      </c>
      <c r="B287" t="s">
        <v>220</v>
      </c>
      <c r="C287" s="4">
        <v>0</v>
      </c>
      <c r="D287">
        <v>0</v>
      </c>
      <c r="E287" t="s">
        <v>212</v>
      </c>
      <c r="F287" t="s">
        <v>215</v>
      </c>
    </row>
    <row r="288" spans="1:6" x14ac:dyDescent="0.3">
      <c r="A288">
        <v>285</v>
      </c>
      <c r="B288" t="s">
        <v>220</v>
      </c>
      <c r="C288" s="4">
        <v>0</v>
      </c>
      <c r="D288">
        <v>0</v>
      </c>
      <c r="E288" t="s">
        <v>212</v>
      </c>
      <c r="F288" t="s">
        <v>215</v>
      </c>
    </row>
    <row r="289" spans="1:6" x14ac:dyDescent="0.3">
      <c r="A289">
        <v>286</v>
      </c>
      <c r="B289" t="s">
        <v>220</v>
      </c>
      <c r="C289" s="4">
        <v>0</v>
      </c>
      <c r="D289">
        <v>0</v>
      </c>
      <c r="E289" t="s">
        <v>212</v>
      </c>
      <c r="F289" t="s">
        <v>215</v>
      </c>
    </row>
    <row r="290" spans="1:6" x14ac:dyDescent="0.3">
      <c r="A290">
        <v>287</v>
      </c>
      <c r="B290" t="s">
        <v>220</v>
      </c>
      <c r="C290" s="4">
        <v>0</v>
      </c>
      <c r="D290">
        <v>0</v>
      </c>
      <c r="E290" t="s">
        <v>212</v>
      </c>
      <c r="F290" t="s">
        <v>215</v>
      </c>
    </row>
    <row r="291" spans="1:6" x14ac:dyDescent="0.3">
      <c r="A291">
        <v>288</v>
      </c>
      <c r="B291" t="s">
        <v>220</v>
      </c>
      <c r="C291" s="4">
        <v>0</v>
      </c>
      <c r="D291">
        <v>0</v>
      </c>
      <c r="E291" t="s">
        <v>212</v>
      </c>
      <c r="F291" t="s">
        <v>215</v>
      </c>
    </row>
    <row r="292" spans="1:6" x14ac:dyDescent="0.3">
      <c r="A292">
        <v>289</v>
      </c>
      <c r="B292" t="s">
        <v>220</v>
      </c>
      <c r="C292" s="4">
        <v>0</v>
      </c>
      <c r="D292">
        <v>0</v>
      </c>
      <c r="E292" t="s">
        <v>212</v>
      </c>
      <c r="F292" t="s">
        <v>215</v>
      </c>
    </row>
    <row r="293" spans="1:6" x14ac:dyDescent="0.3">
      <c r="A293">
        <v>290</v>
      </c>
      <c r="B293" t="s">
        <v>220</v>
      </c>
      <c r="C293" s="4">
        <v>0</v>
      </c>
      <c r="D293">
        <v>0</v>
      </c>
      <c r="E293" t="s">
        <v>212</v>
      </c>
      <c r="F293" t="s">
        <v>215</v>
      </c>
    </row>
    <row r="294" spans="1:6" x14ac:dyDescent="0.3">
      <c r="A294">
        <v>291</v>
      </c>
      <c r="B294" t="s">
        <v>220</v>
      </c>
      <c r="C294" s="4">
        <v>0</v>
      </c>
      <c r="D294">
        <v>0</v>
      </c>
      <c r="E294" t="s">
        <v>212</v>
      </c>
      <c r="F294" t="s">
        <v>215</v>
      </c>
    </row>
    <row r="295" spans="1:6" x14ac:dyDescent="0.3">
      <c r="A295">
        <v>292</v>
      </c>
      <c r="B295" t="s">
        <v>220</v>
      </c>
      <c r="C295" s="4">
        <v>0</v>
      </c>
      <c r="D295">
        <v>0</v>
      </c>
      <c r="E295" t="s">
        <v>212</v>
      </c>
      <c r="F295" t="s">
        <v>215</v>
      </c>
    </row>
    <row r="296" spans="1:6" x14ac:dyDescent="0.3">
      <c r="A296">
        <v>293</v>
      </c>
      <c r="B296" t="s">
        <v>220</v>
      </c>
      <c r="C296" s="4">
        <v>0</v>
      </c>
      <c r="D296">
        <v>0</v>
      </c>
      <c r="E296" t="s">
        <v>212</v>
      </c>
      <c r="F296" t="s">
        <v>215</v>
      </c>
    </row>
    <row r="297" spans="1:6" x14ac:dyDescent="0.3">
      <c r="A297">
        <v>294</v>
      </c>
      <c r="B297" t="s">
        <v>220</v>
      </c>
      <c r="C297" s="4">
        <v>0</v>
      </c>
      <c r="D297">
        <v>0</v>
      </c>
      <c r="E297" t="s">
        <v>212</v>
      </c>
      <c r="F297" t="s">
        <v>215</v>
      </c>
    </row>
    <row r="298" spans="1:6" x14ac:dyDescent="0.3">
      <c r="A298">
        <v>295</v>
      </c>
      <c r="B298" t="s">
        <v>220</v>
      </c>
      <c r="C298" s="4">
        <v>0</v>
      </c>
      <c r="D298">
        <v>0</v>
      </c>
      <c r="E298" t="s">
        <v>212</v>
      </c>
      <c r="F298" t="s">
        <v>215</v>
      </c>
    </row>
    <row r="299" spans="1:6" x14ac:dyDescent="0.3">
      <c r="A299">
        <v>296</v>
      </c>
      <c r="B299" t="s">
        <v>220</v>
      </c>
      <c r="C299" s="4">
        <v>0</v>
      </c>
      <c r="D299">
        <v>0</v>
      </c>
      <c r="E299" t="s">
        <v>212</v>
      </c>
      <c r="F299" t="s">
        <v>215</v>
      </c>
    </row>
    <row r="300" spans="1:6" x14ac:dyDescent="0.3">
      <c r="A300">
        <v>297</v>
      </c>
      <c r="B300" t="s">
        <v>220</v>
      </c>
      <c r="C300" s="4">
        <v>0</v>
      </c>
      <c r="D300">
        <v>0</v>
      </c>
      <c r="E300" t="s">
        <v>212</v>
      </c>
      <c r="F300" t="s">
        <v>215</v>
      </c>
    </row>
    <row r="301" spans="1:6" x14ac:dyDescent="0.3">
      <c r="A301">
        <v>298</v>
      </c>
      <c r="B301" t="s">
        <v>220</v>
      </c>
      <c r="C301" s="4">
        <v>0</v>
      </c>
      <c r="D301">
        <v>0</v>
      </c>
      <c r="E301" t="s">
        <v>212</v>
      </c>
      <c r="F301" t="s">
        <v>215</v>
      </c>
    </row>
    <row r="302" spans="1:6" x14ac:dyDescent="0.3">
      <c r="A302">
        <v>299</v>
      </c>
      <c r="B302" t="s">
        <v>220</v>
      </c>
      <c r="C302" s="4">
        <v>0</v>
      </c>
      <c r="D302">
        <v>0</v>
      </c>
      <c r="E302" t="s">
        <v>212</v>
      </c>
      <c r="F302" t="s">
        <v>215</v>
      </c>
    </row>
    <row r="303" spans="1:6" x14ac:dyDescent="0.3">
      <c r="A303">
        <v>300</v>
      </c>
      <c r="B303" t="s">
        <v>220</v>
      </c>
      <c r="C303" s="4">
        <v>0</v>
      </c>
      <c r="D303">
        <v>0</v>
      </c>
      <c r="E303" t="s">
        <v>212</v>
      </c>
      <c r="F303" t="s">
        <v>215</v>
      </c>
    </row>
    <row r="304" spans="1:6" x14ac:dyDescent="0.3">
      <c r="A304">
        <v>301</v>
      </c>
      <c r="B304" t="s">
        <v>220</v>
      </c>
      <c r="C304" s="4">
        <v>0</v>
      </c>
      <c r="D304">
        <v>0</v>
      </c>
      <c r="E304" t="s">
        <v>212</v>
      </c>
      <c r="F304" t="s">
        <v>215</v>
      </c>
    </row>
    <row r="305" spans="1:6" x14ac:dyDescent="0.3">
      <c r="A305">
        <v>302</v>
      </c>
      <c r="B305" t="s">
        <v>220</v>
      </c>
      <c r="C305" s="4">
        <v>0</v>
      </c>
      <c r="D305">
        <v>0</v>
      </c>
      <c r="E305" t="s">
        <v>212</v>
      </c>
      <c r="F305" t="s">
        <v>215</v>
      </c>
    </row>
    <row r="306" spans="1:6" x14ac:dyDescent="0.3">
      <c r="A306">
        <v>303</v>
      </c>
      <c r="B306" t="s">
        <v>220</v>
      </c>
      <c r="C306" s="4">
        <v>0</v>
      </c>
      <c r="D306">
        <v>0</v>
      </c>
      <c r="E306" t="s">
        <v>212</v>
      </c>
      <c r="F306" t="s">
        <v>215</v>
      </c>
    </row>
    <row r="307" spans="1:6" x14ac:dyDescent="0.3">
      <c r="A307">
        <v>304</v>
      </c>
      <c r="B307" t="s">
        <v>220</v>
      </c>
      <c r="C307" s="4">
        <v>0</v>
      </c>
      <c r="D307">
        <v>0</v>
      </c>
      <c r="E307" t="s">
        <v>212</v>
      </c>
      <c r="F307" t="s">
        <v>215</v>
      </c>
    </row>
    <row r="308" spans="1:6" x14ac:dyDescent="0.3">
      <c r="A308">
        <v>305</v>
      </c>
      <c r="B308" t="s">
        <v>220</v>
      </c>
      <c r="C308" s="4">
        <v>0</v>
      </c>
      <c r="D308">
        <v>0</v>
      </c>
      <c r="E308" t="s">
        <v>212</v>
      </c>
      <c r="F308" t="s">
        <v>215</v>
      </c>
    </row>
    <row r="309" spans="1:6" x14ac:dyDescent="0.3">
      <c r="A309">
        <v>306</v>
      </c>
      <c r="B309" t="s">
        <v>220</v>
      </c>
      <c r="C309" s="4">
        <v>0</v>
      </c>
      <c r="D309">
        <v>0</v>
      </c>
      <c r="E309" t="s">
        <v>212</v>
      </c>
      <c r="F309" t="s">
        <v>215</v>
      </c>
    </row>
    <row r="310" spans="1:6" x14ac:dyDescent="0.3">
      <c r="A310">
        <v>307</v>
      </c>
      <c r="B310" t="s">
        <v>220</v>
      </c>
      <c r="C310" s="4">
        <v>0</v>
      </c>
      <c r="D310">
        <v>0</v>
      </c>
      <c r="E310" t="s">
        <v>212</v>
      </c>
      <c r="F310" t="s">
        <v>215</v>
      </c>
    </row>
    <row r="311" spans="1:6" x14ac:dyDescent="0.3">
      <c r="A311">
        <v>308</v>
      </c>
      <c r="B311" t="s">
        <v>220</v>
      </c>
      <c r="C311" s="4">
        <v>0</v>
      </c>
      <c r="D311">
        <v>0</v>
      </c>
      <c r="E311" t="s">
        <v>212</v>
      </c>
      <c r="F311" t="s">
        <v>215</v>
      </c>
    </row>
    <row r="312" spans="1:6" x14ac:dyDescent="0.3">
      <c r="A312">
        <v>309</v>
      </c>
      <c r="B312" t="s">
        <v>220</v>
      </c>
      <c r="C312" s="4">
        <v>0</v>
      </c>
      <c r="D312">
        <v>0</v>
      </c>
      <c r="E312" t="s">
        <v>212</v>
      </c>
      <c r="F312" t="s">
        <v>215</v>
      </c>
    </row>
    <row r="313" spans="1:6" x14ac:dyDescent="0.3">
      <c r="A313">
        <v>310</v>
      </c>
      <c r="B313" t="s">
        <v>220</v>
      </c>
      <c r="C313" s="4">
        <v>0</v>
      </c>
      <c r="D313">
        <v>0</v>
      </c>
      <c r="E313" t="s">
        <v>212</v>
      </c>
      <c r="F313" t="s">
        <v>215</v>
      </c>
    </row>
    <row r="314" spans="1:6" x14ac:dyDescent="0.3">
      <c r="A314">
        <v>311</v>
      </c>
      <c r="B314" t="s">
        <v>220</v>
      </c>
      <c r="C314" s="4">
        <v>0</v>
      </c>
      <c r="D314">
        <v>0</v>
      </c>
      <c r="E314" t="s">
        <v>212</v>
      </c>
      <c r="F314" t="s">
        <v>215</v>
      </c>
    </row>
    <row r="315" spans="1:6" x14ac:dyDescent="0.3">
      <c r="A315">
        <v>312</v>
      </c>
      <c r="B315" t="s">
        <v>220</v>
      </c>
      <c r="C315" s="4">
        <v>0</v>
      </c>
      <c r="D315">
        <v>0</v>
      </c>
      <c r="E315" t="s">
        <v>212</v>
      </c>
      <c r="F315" t="s">
        <v>215</v>
      </c>
    </row>
    <row r="316" spans="1:6" x14ac:dyDescent="0.3">
      <c r="A316">
        <v>313</v>
      </c>
      <c r="B316" t="s">
        <v>220</v>
      </c>
      <c r="C316" s="4">
        <v>0</v>
      </c>
      <c r="D316">
        <v>0</v>
      </c>
      <c r="E316" t="s">
        <v>212</v>
      </c>
      <c r="F316" t="s">
        <v>215</v>
      </c>
    </row>
    <row r="317" spans="1:6" x14ac:dyDescent="0.3">
      <c r="A317">
        <v>314</v>
      </c>
      <c r="B317" t="s">
        <v>220</v>
      </c>
      <c r="C317" s="4">
        <v>0</v>
      </c>
      <c r="D317">
        <v>0</v>
      </c>
      <c r="E317" t="s">
        <v>212</v>
      </c>
      <c r="F317" t="s">
        <v>215</v>
      </c>
    </row>
    <row r="318" spans="1:6" x14ac:dyDescent="0.3">
      <c r="A318">
        <v>315</v>
      </c>
      <c r="B318" t="s">
        <v>220</v>
      </c>
      <c r="C318" s="4">
        <v>0</v>
      </c>
      <c r="D318">
        <v>0</v>
      </c>
      <c r="E318" t="s">
        <v>212</v>
      </c>
      <c r="F318" t="s">
        <v>215</v>
      </c>
    </row>
    <row r="319" spans="1:6" x14ac:dyDescent="0.3">
      <c r="A319">
        <v>316</v>
      </c>
      <c r="B319" t="s">
        <v>220</v>
      </c>
      <c r="C319" s="4">
        <v>0</v>
      </c>
      <c r="D319">
        <v>0</v>
      </c>
      <c r="E319" t="s">
        <v>212</v>
      </c>
      <c r="F319" t="s">
        <v>215</v>
      </c>
    </row>
    <row r="320" spans="1:6" x14ac:dyDescent="0.3">
      <c r="A320">
        <v>317</v>
      </c>
      <c r="B320" t="s">
        <v>220</v>
      </c>
      <c r="C320" s="4">
        <v>0</v>
      </c>
      <c r="D320">
        <v>0</v>
      </c>
      <c r="E320" t="s">
        <v>212</v>
      </c>
      <c r="F320" t="s">
        <v>215</v>
      </c>
    </row>
    <row r="321" spans="1:6" x14ac:dyDescent="0.3">
      <c r="A321">
        <v>318</v>
      </c>
      <c r="B321" t="s">
        <v>220</v>
      </c>
      <c r="C321" s="4">
        <v>0</v>
      </c>
      <c r="D321">
        <v>0</v>
      </c>
      <c r="E321" t="s">
        <v>212</v>
      </c>
      <c r="F321" t="s">
        <v>215</v>
      </c>
    </row>
    <row r="322" spans="1:6" x14ac:dyDescent="0.3">
      <c r="A322">
        <v>319</v>
      </c>
      <c r="B322" t="s">
        <v>220</v>
      </c>
      <c r="C322" s="4">
        <v>0</v>
      </c>
      <c r="D322">
        <v>0</v>
      </c>
      <c r="E322" t="s">
        <v>212</v>
      </c>
      <c r="F322" t="s">
        <v>215</v>
      </c>
    </row>
    <row r="323" spans="1:6" x14ac:dyDescent="0.3">
      <c r="A323">
        <v>320</v>
      </c>
      <c r="B323" t="s">
        <v>220</v>
      </c>
      <c r="C323" s="4">
        <v>0</v>
      </c>
      <c r="D323">
        <v>0</v>
      </c>
      <c r="E323" t="s">
        <v>212</v>
      </c>
      <c r="F323" t="s">
        <v>215</v>
      </c>
    </row>
    <row r="324" spans="1:6" x14ac:dyDescent="0.3">
      <c r="A324">
        <v>321</v>
      </c>
      <c r="B324" t="s">
        <v>220</v>
      </c>
      <c r="C324" s="4">
        <v>0</v>
      </c>
      <c r="D324">
        <v>0</v>
      </c>
      <c r="E324" t="s">
        <v>212</v>
      </c>
      <c r="F324" t="s">
        <v>215</v>
      </c>
    </row>
    <row r="325" spans="1:6" x14ac:dyDescent="0.3">
      <c r="A325">
        <v>322</v>
      </c>
      <c r="B325" t="s">
        <v>220</v>
      </c>
      <c r="C325" s="4">
        <v>0</v>
      </c>
      <c r="D325">
        <v>0</v>
      </c>
      <c r="E325" t="s">
        <v>212</v>
      </c>
      <c r="F325" t="s">
        <v>215</v>
      </c>
    </row>
    <row r="326" spans="1:6" x14ac:dyDescent="0.3">
      <c r="A326">
        <v>323</v>
      </c>
      <c r="B326" t="s">
        <v>220</v>
      </c>
      <c r="C326" s="4">
        <v>0</v>
      </c>
      <c r="D326">
        <v>0</v>
      </c>
      <c r="E326" t="s">
        <v>212</v>
      </c>
      <c r="F326" t="s">
        <v>215</v>
      </c>
    </row>
    <row r="327" spans="1:6" x14ac:dyDescent="0.3">
      <c r="A327">
        <v>324</v>
      </c>
      <c r="B327" t="s">
        <v>220</v>
      </c>
      <c r="C327" s="4">
        <v>0</v>
      </c>
      <c r="D327">
        <v>0</v>
      </c>
      <c r="E327" t="s">
        <v>212</v>
      </c>
      <c r="F327" t="s">
        <v>215</v>
      </c>
    </row>
    <row r="328" spans="1:6" x14ac:dyDescent="0.3">
      <c r="A328">
        <v>325</v>
      </c>
      <c r="B328" t="s">
        <v>220</v>
      </c>
      <c r="C328" s="4">
        <v>0</v>
      </c>
      <c r="D328">
        <v>0</v>
      </c>
      <c r="E328" t="s">
        <v>212</v>
      </c>
      <c r="F328" t="s">
        <v>215</v>
      </c>
    </row>
    <row r="329" spans="1:6" x14ac:dyDescent="0.3">
      <c r="A329">
        <v>326</v>
      </c>
      <c r="B329" t="s">
        <v>220</v>
      </c>
      <c r="C329" s="4">
        <v>0</v>
      </c>
      <c r="D329">
        <v>0</v>
      </c>
      <c r="E329" t="s">
        <v>212</v>
      </c>
      <c r="F329" t="s">
        <v>215</v>
      </c>
    </row>
    <row r="330" spans="1:6" x14ac:dyDescent="0.3">
      <c r="A330">
        <v>327</v>
      </c>
      <c r="B330" t="s">
        <v>220</v>
      </c>
      <c r="C330" s="4">
        <v>0</v>
      </c>
      <c r="D330">
        <v>0</v>
      </c>
      <c r="E330" t="s">
        <v>212</v>
      </c>
      <c r="F330" t="s">
        <v>215</v>
      </c>
    </row>
    <row r="331" spans="1:6" x14ac:dyDescent="0.3">
      <c r="A331">
        <v>328</v>
      </c>
      <c r="B331" t="s">
        <v>220</v>
      </c>
      <c r="C331" s="4">
        <v>0</v>
      </c>
      <c r="D331">
        <v>0</v>
      </c>
      <c r="E331" t="s">
        <v>212</v>
      </c>
      <c r="F331" t="s">
        <v>215</v>
      </c>
    </row>
    <row r="332" spans="1:6" x14ac:dyDescent="0.3">
      <c r="A332">
        <v>329</v>
      </c>
      <c r="B332" t="s">
        <v>220</v>
      </c>
      <c r="C332" s="4">
        <v>0</v>
      </c>
      <c r="D332">
        <v>0</v>
      </c>
      <c r="E332" t="s">
        <v>212</v>
      </c>
      <c r="F332" t="s">
        <v>215</v>
      </c>
    </row>
    <row r="333" spans="1:6" x14ac:dyDescent="0.3">
      <c r="A333">
        <v>330</v>
      </c>
      <c r="B333" t="s">
        <v>220</v>
      </c>
      <c r="C333" s="4">
        <v>0</v>
      </c>
      <c r="D333">
        <v>0</v>
      </c>
      <c r="E333" t="s">
        <v>212</v>
      </c>
      <c r="F333" t="s">
        <v>215</v>
      </c>
    </row>
    <row r="334" spans="1:6" x14ac:dyDescent="0.3">
      <c r="A334">
        <v>331</v>
      </c>
      <c r="B334" t="s">
        <v>220</v>
      </c>
      <c r="C334" s="4">
        <v>0</v>
      </c>
      <c r="D334">
        <v>0</v>
      </c>
      <c r="E334" t="s">
        <v>212</v>
      </c>
      <c r="F334" t="s">
        <v>215</v>
      </c>
    </row>
    <row r="335" spans="1:6" x14ac:dyDescent="0.3">
      <c r="A335">
        <v>332</v>
      </c>
      <c r="B335" t="s">
        <v>220</v>
      </c>
      <c r="C335" s="4">
        <v>0</v>
      </c>
      <c r="D335">
        <v>0</v>
      </c>
      <c r="E335" t="s">
        <v>212</v>
      </c>
      <c r="F335" t="s">
        <v>215</v>
      </c>
    </row>
    <row r="336" spans="1:6" x14ac:dyDescent="0.3">
      <c r="A336">
        <v>333</v>
      </c>
      <c r="B336" t="s">
        <v>220</v>
      </c>
      <c r="C336" s="4">
        <v>0</v>
      </c>
      <c r="D336">
        <v>0</v>
      </c>
      <c r="E336" t="s">
        <v>212</v>
      </c>
      <c r="F336" t="s">
        <v>215</v>
      </c>
    </row>
    <row r="337" spans="1:6" x14ac:dyDescent="0.3">
      <c r="A337">
        <v>334</v>
      </c>
      <c r="B337" t="s">
        <v>220</v>
      </c>
      <c r="C337" s="4">
        <v>0</v>
      </c>
      <c r="D337">
        <v>0</v>
      </c>
      <c r="E337" t="s">
        <v>212</v>
      </c>
      <c r="F337" t="s">
        <v>215</v>
      </c>
    </row>
    <row r="338" spans="1:6" x14ac:dyDescent="0.3">
      <c r="A338">
        <v>335</v>
      </c>
      <c r="B338" t="s">
        <v>220</v>
      </c>
      <c r="C338" s="4">
        <v>0</v>
      </c>
      <c r="D338">
        <v>0</v>
      </c>
      <c r="E338" t="s">
        <v>212</v>
      </c>
      <c r="F338" t="s">
        <v>215</v>
      </c>
    </row>
    <row r="339" spans="1:6" x14ac:dyDescent="0.3">
      <c r="A339">
        <v>336</v>
      </c>
      <c r="B339" t="s">
        <v>220</v>
      </c>
      <c r="C339" s="4">
        <v>0</v>
      </c>
      <c r="D339">
        <v>0</v>
      </c>
      <c r="E339" t="s">
        <v>212</v>
      </c>
      <c r="F339" t="s">
        <v>215</v>
      </c>
    </row>
    <row r="340" spans="1:6" x14ac:dyDescent="0.3">
      <c r="A340">
        <v>337</v>
      </c>
      <c r="B340" t="s">
        <v>220</v>
      </c>
      <c r="C340" s="4">
        <v>0</v>
      </c>
      <c r="D340">
        <v>0</v>
      </c>
      <c r="E340" t="s">
        <v>212</v>
      </c>
      <c r="F340" t="s">
        <v>215</v>
      </c>
    </row>
    <row r="341" spans="1:6" x14ac:dyDescent="0.3">
      <c r="A341">
        <v>338</v>
      </c>
      <c r="B341" t="s">
        <v>220</v>
      </c>
      <c r="C341" s="4">
        <v>0</v>
      </c>
      <c r="D341">
        <v>0</v>
      </c>
      <c r="E341" t="s">
        <v>212</v>
      </c>
      <c r="F341" t="s">
        <v>215</v>
      </c>
    </row>
    <row r="342" spans="1:6" x14ac:dyDescent="0.3">
      <c r="A342">
        <v>339</v>
      </c>
      <c r="B342" t="s">
        <v>220</v>
      </c>
      <c r="C342" s="4">
        <v>0</v>
      </c>
      <c r="D342">
        <v>0</v>
      </c>
      <c r="E342" t="s">
        <v>212</v>
      </c>
      <c r="F342" t="s">
        <v>215</v>
      </c>
    </row>
    <row r="343" spans="1:6" x14ac:dyDescent="0.3">
      <c r="A343">
        <v>340</v>
      </c>
      <c r="B343" t="s">
        <v>220</v>
      </c>
      <c r="C343" s="4">
        <v>0</v>
      </c>
      <c r="D343">
        <v>0</v>
      </c>
      <c r="E343" t="s">
        <v>212</v>
      </c>
      <c r="F343" t="s">
        <v>215</v>
      </c>
    </row>
    <row r="344" spans="1:6" x14ac:dyDescent="0.3">
      <c r="A344">
        <v>341</v>
      </c>
      <c r="B344" t="s">
        <v>220</v>
      </c>
      <c r="C344" s="4">
        <v>0</v>
      </c>
      <c r="D344">
        <v>0</v>
      </c>
      <c r="E344" t="s">
        <v>212</v>
      </c>
      <c r="F344" t="s">
        <v>215</v>
      </c>
    </row>
    <row r="345" spans="1:6" x14ac:dyDescent="0.3">
      <c r="A345">
        <v>342</v>
      </c>
      <c r="B345" t="s">
        <v>220</v>
      </c>
      <c r="C345" s="4">
        <v>0</v>
      </c>
      <c r="D345">
        <v>0</v>
      </c>
      <c r="E345" t="s">
        <v>212</v>
      </c>
      <c r="F345" t="s">
        <v>215</v>
      </c>
    </row>
    <row r="346" spans="1:6" x14ac:dyDescent="0.3">
      <c r="A346">
        <v>343</v>
      </c>
      <c r="B346" t="s">
        <v>220</v>
      </c>
      <c r="C346" s="4">
        <v>0</v>
      </c>
      <c r="D346">
        <v>0</v>
      </c>
      <c r="E346" t="s">
        <v>212</v>
      </c>
      <c r="F346" t="s">
        <v>215</v>
      </c>
    </row>
    <row r="347" spans="1:6" x14ac:dyDescent="0.3">
      <c r="A347">
        <v>344</v>
      </c>
      <c r="B347" t="s">
        <v>220</v>
      </c>
      <c r="C347" s="4">
        <v>0</v>
      </c>
      <c r="D347">
        <v>0</v>
      </c>
      <c r="E347" t="s">
        <v>212</v>
      </c>
      <c r="F347" t="s">
        <v>215</v>
      </c>
    </row>
    <row r="348" spans="1:6" x14ac:dyDescent="0.3">
      <c r="A348">
        <v>345</v>
      </c>
      <c r="B348" t="s">
        <v>220</v>
      </c>
      <c r="C348" s="4">
        <v>0</v>
      </c>
      <c r="D348">
        <v>0</v>
      </c>
      <c r="E348" t="s">
        <v>212</v>
      </c>
      <c r="F348" t="s">
        <v>215</v>
      </c>
    </row>
    <row r="349" spans="1:6" x14ac:dyDescent="0.3">
      <c r="A349">
        <v>346</v>
      </c>
      <c r="B349" t="s">
        <v>220</v>
      </c>
      <c r="C349" s="4">
        <v>0</v>
      </c>
      <c r="D349">
        <v>0</v>
      </c>
      <c r="E349" t="s">
        <v>212</v>
      </c>
      <c r="F349" t="s">
        <v>215</v>
      </c>
    </row>
    <row r="350" spans="1:6" x14ac:dyDescent="0.3">
      <c r="A350">
        <v>347</v>
      </c>
      <c r="B350" t="s">
        <v>220</v>
      </c>
      <c r="C350" s="4">
        <v>0</v>
      </c>
      <c r="D350">
        <v>0</v>
      </c>
      <c r="E350" t="s">
        <v>212</v>
      </c>
      <c r="F350" t="s">
        <v>215</v>
      </c>
    </row>
    <row r="351" spans="1:6" x14ac:dyDescent="0.3">
      <c r="A351">
        <v>348</v>
      </c>
      <c r="B351" t="s">
        <v>220</v>
      </c>
      <c r="C351" s="4">
        <v>0</v>
      </c>
      <c r="D351">
        <v>0</v>
      </c>
      <c r="E351" t="s">
        <v>212</v>
      </c>
      <c r="F351" t="s">
        <v>215</v>
      </c>
    </row>
    <row r="352" spans="1:6" x14ac:dyDescent="0.3">
      <c r="A352">
        <v>349</v>
      </c>
      <c r="B352" t="s">
        <v>220</v>
      </c>
      <c r="C352" s="4">
        <v>0</v>
      </c>
      <c r="D352">
        <v>0</v>
      </c>
      <c r="E352" t="s">
        <v>212</v>
      </c>
      <c r="F352" t="s">
        <v>215</v>
      </c>
    </row>
    <row r="353" spans="1:6" x14ac:dyDescent="0.3">
      <c r="A353">
        <v>350</v>
      </c>
      <c r="B353" t="s">
        <v>220</v>
      </c>
      <c r="C353" s="4">
        <v>0</v>
      </c>
      <c r="D353">
        <v>0</v>
      </c>
      <c r="E353" t="s">
        <v>212</v>
      </c>
      <c r="F353" t="s">
        <v>215</v>
      </c>
    </row>
    <row r="354" spans="1:6" x14ac:dyDescent="0.3">
      <c r="A354">
        <v>351</v>
      </c>
      <c r="B354" t="s">
        <v>220</v>
      </c>
      <c r="C354" s="4">
        <v>0</v>
      </c>
      <c r="D354">
        <v>0</v>
      </c>
      <c r="E354" t="s">
        <v>212</v>
      </c>
      <c r="F354" t="s">
        <v>215</v>
      </c>
    </row>
    <row r="355" spans="1:6" x14ac:dyDescent="0.3">
      <c r="A355">
        <v>352</v>
      </c>
      <c r="B355" t="s">
        <v>220</v>
      </c>
      <c r="C355" s="4">
        <v>0</v>
      </c>
      <c r="D355">
        <v>0</v>
      </c>
      <c r="E355" t="s">
        <v>212</v>
      </c>
      <c r="F355" t="s">
        <v>215</v>
      </c>
    </row>
    <row r="356" spans="1:6" x14ac:dyDescent="0.3">
      <c r="A356">
        <v>353</v>
      </c>
      <c r="B356" t="s">
        <v>1042</v>
      </c>
      <c r="C356" s="4">
        <v>0</v>
      </c>
      <c r="D356">
        <v>0</v>
      </c>
      <c r="E356" t="s">
        <v>212</v>
      </c>
      <c r="F356" t="s">
        <v>215</v>
      </c>
    </row>
    <row r="357" spans="1:6" x14ac:dyDescent="0.3">
      <c r="A357">
        <v>354</v>
      </c>
      <c r="B357" t="s">
        <v>1042</v>
      </c>
      <c r="C357" s="4">
        <v>0</v>
      </c>
      <c r="D357">
        <v>0</v>
      </c>
      <c r="E357" t="s">
        <v>212</v>
      </c>
      <c r="F357" t="s">
        <v>215</v>
      </c>
    </row>
    <row r="358" spans="1:6" x14ac:dyDescent="0.3">
      <c r="A358">
        <v>355</v>
      </c>
      <c r="B358" t="s">
        <v>1042</v>
      </c>
      <c r="C358" s="4">
        <v>0</v>
      </c>
      <c r="D358">
        <v>0</v>
      </c>
      <c r="E358" t="s">
        <v>212</v>
      </c>
      <c r="F358" t="s">
        <v>215</v>
      </c>
    </row>
    <row r="359" spans="1:6" x14ac:dyDescent="0.3">
      <c r="A359">
        <v>356</v>
      </c>
      <c r="B359" t="s">
        <v>1042</v>
      </c>
      <c r="C359" s="4">
        <v>0</v>
      </c>
      <c r="D359">
        <v>0</v>
      </c>
      <c r="E359" t="s">
        <v>212</v>
      </c>
      <c r="F359" t="s">
        <v>215</v>
      </c>
    </row>
    <row r="360" spans="1:6" x14ac:dyDescent="0.3">
      <c r="A360">
        <v>357</v>
      </c>
      <c r="B360" t="s">
        <v>1042</v>
      </c>
      <c r="C360" s="4">
        <v>0</v>
      </c>
      <c r="D360">
        <v>0</v>
      </c>
      <c r="E360" t="s">
        <v>212</v>
      </c>
      <c r="F360" t="s">
        <v>215</v>
      </c>
    </row>
    <row r="361" spans="1:6" x14ac:dyDescent="0.3">
      <c r="A361">
        <v>358</v>
      </c>
      <c r="B361" t="s">
        <v>1042</v>
      </c>
      <c r="C361" s="4">
        <v>0</v>
      </c>
      <c r="D361">
        <v>0</v>
      </c>
      <c r="E361" t="s">
        <v>212</v>
      </c>
      <c r="F361" t="s">
        <v>215</v>
      </c>
    </row>
    <row r="362" spans="1:6" x14ac:dyDescent="0.3">
      <c r="A362">
        <v>359</v>
      </c>
      <c r="B362" t="s">
        <v>1042</v>
      </c>
      <c r="C362" s="4">
        <v>0</v>
      </c>
      <c r="D362">
        <v>0</v>
      </c>
      <c r="E362" t="s">
        <v>212</v>
      </c>
      <c r="F362" t="s">
        <v>215</v>
      </c>
    </row>
    <row r="363" spans="1:6" x14ac:dyDescent="0.3">
      <c r="A363">
        <v>360</v>
      </c>
      <c r="B363" t="s">
        <v>1042</v>
      </c>
      <c r="C363" s="4">
        <v>0</v>
      </c>
      <c r="D363">
        <v>0</v>
      </c>
      <c r="E363" t="s">
        <v>212</v>
      </c>
      <c r="F36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2025-04-04T21:12:56Z</dcterms:modified>
</cp:coreProperties>
</file>